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ORsci\ปี 2564\"/>
    </mc:Choice>
  </mc:AlternateContent>
  <xr:revisionPtr revIDLastSave="0" documentId="8_{5E996051-DB72-4D2C-9D7F-DFDA4EDF569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แบบ ป.สน-01" sheetId="1" r:id="rId1"/>
    <sheet name="แบบ ป.สน-02" sheetId="5" r:id="rId2"/>
    <sheet name="Sheet1" sheetId="2" state="hidden" r:id="rId3"/>
    <sheet name="น้ำหนัก" sheetId="3" state="hidden" r:id="rId4"/>
  </sheets>
  <definedNames>
    <definedName name="AdminType">Sheet1!$C$1:$C$3</definedName>
    <definedName name="BlockType">Sheet1!$B$1:$B$3</definedName>
    <definedName name="GroupType">Sheet1!$A$1:$A$5</definedName>
    <definedName name="_xlnm.Print_Area" localSheetId="0">'แบบ ป.สน-01'!$A$1:$N$92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6" i="5" l="1"/>
  <c r="A44" i="5"/>
  <c r="A43" i="5"/>
  <c r="A41" i="5"/>
  <c r="A39" i="5"/>
  <c r="A38" i="5"/>
  <c r="A37" i="5"/>
  <c r="A36" i="5"/>
  <c r="A35" i="5"/>
  <c r="A32" i="5"/>
  <c r="A30" i="5"/>
  <c r="A28" i="5"/>
  <c r="A27" i="5"/>
  <c r="L25" i="5"/>
  <c r="D17" i="5"/>
  <c r="D18" i="5"/>
  <c r="D19" i="5"/>
  <c r="B10" i="5"/>
  <c r="J9" i="5"/>
  <c r="E9" i="5"/>
  <c r="B9" i="5"/>
  <c r="H117" i="5" s="1"/>
  <c r="Z16" i="1"/>
  <c r="G26" i="1" s="1"/>
  <c r="J19" i="5" s="1"/>
  <c r="L19" i="5" s="1"/>
  <c r="Z15" i="1"/>
  <c r="G25" i="1" s="1"/>
  <c r="J18" i="5" s="1"/>
  <c r="L18" i="5" s="1"/>
  <c r="Z14" i="1"/>
  <c r="G24" i="1" s="1"/>
  <c r="J17" i="5" s="1"/>
  <c r="L17" i="5" s="1"/>
  <c r="AA14" i="1"/>
  <c r="J24" i="1" s="1"/>
  <c r="AA16" i="1"/>
  <c r="J26" i="1" s="1"/>
  <c r="AA15" i="1"/>
  <c r="J25" i="1" s="1"/>
  <c r="Y16" i="1"/>
  <c r="D26" i="1" s="1"/>
  <c r="Y15" i="1"/>
  <c r="D25" i="1" s="1"/>
  <c r="Y14" i="1"/>
  <c r="D24" i="1" s="1"/>
  <c r="X15" i="1"/>
  <c r="A25" i="1" s="1"/>
  <c r="A18" i="5" s="1"/>
  <c r="X14" i="1"/>
  <c r="A24" i="1" s="1"/>
  <c r="A17" i="5" s="1"/>
  <c r="X16" i="1"/>
  <c r="A26" i="1" s="1"/>
  <c r="A19" i="5" s="1"/>
  <c r="AJ11" i="1"/>
  <c r="G52" i="1" s="1"/>
  <c r="J46" i="5" s="1"/>
  <c r="AI11" i="1"/>
  <c r="G50" i="1" s="1"/>
  <c r="J44" i="5" s="1"/>
  <c r="AH11" i="1"/>
  <c r="G49" i="1" s="1"/>
  <c r="J43" i="5" s="1"/>
  <c r="AG11" i="1"/>
  <c r="G47" i="1" s="1"/>
  <c r="J41" i="5" s="1"/>
  <c r="AF11" i="1"/>
  <c r="G45" i="1" s="1"/>
  <c r="J39" i="5" s="1"/>
  <c r="AE11" i="1"/>
  <c r="G44" i="1" s="1"/>
  <c r="J38" i="5" s="1"/>
  <c r="AD11" i="1"/>
  <c r="G42" i="1" s="1"/>
  <c r="X11" i="1"/>
  <c r="A28" i="1" s="1"/>
  <c r="A22" i="5" s="1"/>
  <c r="Y11" i="1"/>
  <c r="A31" i="1" s="1"/>
  <c r="A26" i="5" s="1"/>
  <c r="Z11" i="1"/>
  <c r="G32" i="1" s="1"/>
  <c r="J27" i="5" s="1"/>
  <c r="AA11" i="1"/>
  <c r="G33" i="1" s="1"/>
  <c r="J28" i="5" s="1"/>
  <c r="AB11" i="1"/>
  <c r="G35" i="1" s="1"/>
  <c r="J30" i="5" s="1"/>
  <c r="AC11" i="1"/>
  <c r="G37" i="1" s="1"/>
  <c r="J32" i="5" s="1"/>
  <c r="W11" i="1"/>
  <c r="G76" i="1"/>
  <c r="L20" i="5" l="1"/>
  <c r="G27" i="1"/>
  <c r="G41" i="1"/>
  <c r="A23" i="1"/>
  <c r="A16" i="5" s="1"/>
  <c r="J35" i="5" l="1"/>
  <c r="J36" i="5"/>
  <c r="L36" i="5" s="1"/>
</calcChain>
</file>

<file path=xl/sharedStrings.xml><?xml version="1.0" encoding="utf-8"?>
<sst xmlns="http://schemas.openxmlformats.org/spreadsheetml/2006/main" count="268" uniqueCount="182">
  <si>
    <t>แบบ ป.สน-01</t>
  </si>
  <si>
    <t>ส่วนที่ 1  ข้อมูลส่วนบุคคล</t>
  </si>
  <si>
    <t>คำชี้แจง</t>
  </si>
  <si>
    <t>ส่วนที่ 2  ข้อตกลงด้านภาระงาน</t>
  </si>
  <si>
    <t>(ก) ภาระงาน</t>
  </si>
  <si>
    <t>(ข) ตัวชี้วัดความสำเร็จของงาน</t>
  </si>
  <si>
    <t>(ค) น้ำหนัก (ร้อยละ)</t>
  </si>
  <si>
    <t>(ง) ค่าเป้าหมาย</t>
  </si>
  <si>
    <t>(จ) เกณฑ์การให้คะแนน</t>
  </si>
  <si>
    <t>(ก) สมรรถนะหลัก</t>
  </si>
  <si>
    <t>(ข) สมรรถนะประจำกลุ่มงาน</t>
  </si>
  <si>
    <t>(ค) สมรรถนะบริหาร</t>
  </si>
  <si>
    <t>หัวข้อ</t>
  </si>
  <si>
    <t>ค่ามาตรฐาน</t>
  </si>
  <si>
    <t>1. ความใฝ่รู้</t>
  </si>
  <si>
    <t>1. ทักษะการบริหารจัดการ</t>
  </si>
  <si>
    <t>2. การทำงานเป็นทีมและการสร้างเครือข่าย</t>
  </si>
  <si>
    <t>2. การวางแผน</t>
  </si>
  <si>
    <t>3. ความคิดริเริ่มสร้างสรรค์</t>
  </si>
  <si>
    <t>3. การมีวิสัยทัศน์</t>
  </si>
  <si>
    <t>4. ความสามารถในการใช้ภาษาต่างประเทศ</t>
  </si>
  <si>
    <t>4. การแก้ไขปัญหา</t>
  </si>
  <si>
    <t>5. ทักษะด้านการใช้เทคโนโลยีสารสนเทศ</t>
  </si>
  <si>
    <t>ลงชื่อ</t>
  </si>
  <si>
    <t>.........................................................</t>
  </si>
  <si>
    <t>ผู้ปฏิบัติงาน</t>
  </si>
  <si>
    <t>(.....................................................)</t>
  </si>
  <si>
    <t>วันที่ ............../.............../.................</t>
  </si>
  <si>
    <t>ผู้บังคับบัญชาระดับต้น</t>
  </si>
  <si>
    <t>ตำแหน่ง</t>
  </si>
  <si>
    <t>.....................................................</t>
  </si>
  <si>
    <t>ผู้บังคับบัญชาระดับเหนือขึ้นไป</t>
  </si>
  <si>
    <t>ส่วนที่ 3 ด้านสมรรถนะในการปฏิบัติงาน</t>
  </si>
  <si>
    <t>2. พฤติกรรมในการปฏิบัติงาน (ร้อยละ 10)</t>
  </si>
  <si>
    <t>หัวข้อการประเมิน</t>
  </si>
  <si>
    <t>ค่าเป้าหมาย</t>
  </si>
  <si>
    <t>น้ำหนัก (ร้อยละ)</t>
  </si>
  <si>
    <t>เกณฑ์การให้คะแนน</t>
  </si>
  <si>
    <t>1. แบบข้อตกลงฯ นี้เป็นการกำหนดแผนการปฏิบัติงานของผู้ปฏิบัติงานในมหาวิทยาลัยแม่โจ้ซึ่งเป็นข้อตกลงร่วมกับผู้บังคับบัญชาก่อนเริ่มปฏิบัติงาน บังคับใช้ตั้งแต่ปีงบประมาณ 2563 เป็นต้นไป</t>
  </si>
  <si>
    <t>ส่วนที่ 4 การลงลายมือชื่อรับทราบข้อตกลงภาระงานและพฤติกรรมการปฏิบัติราชการ</t>
  </si>
  <si>
    <t>แบบข้อตกลงภาระงาน (Term of Reference :TOR)</t>
  </si>
  <si>
    <t>3. การจัดทำข้อตกลงภาระงานดังกล่าวนี้ เพื่อใช้เป็นกรอบในการประเมินผลการปฏิบัติงาน เพื่อประกอบการเลื่อนเงินเดือนและค่าจ้างในแต่ละรอบการประเมิน</t>
  </si>
  <si>
    <t>2. การกำหนดข้อตกลงร่วม ผู้ปฏิบัติงานจะต้องกรอกรายละเอียดภาระงานโดยสังเขปในส่วนของภาระงานตามหน้าที่ความรับผิดชอบของตำแหน่ง และ/หรือภาระงานด้านอื่นๆ พร้อมกำหนดตัวชี้วัดความสำเร็จของภาระงานแต่ละรายการ ตลอดจนค่าเป้าหมาย และน้ำหนักร้อยละ  สำหรับในส่วนของพฤติกรรมการปฏิบัติงาน(สมรรถนะ)  ให้ระบุเพิ่มเติมในส่วนของสมรรถนะประจำกลุ่มงาน พร้อมทั้งระบุระดับสมรรคถนะค่ามาตรฐาน</t>
  </si>
  <si>
    <t>บุคลากรประเภทสายสนับสนุน สังกัดมหาวิทยาลัยแม่โจ้</t>
  </si>
  <si>
    <t>ชื่อผู้ปฏิบัติงาน</t>
  </si>
  <si>
    <t>คณะวิทยาศาสตร์</t>
  </si>
  <si>
    <t xml:space="preserve">ตำแหน่ง  </t>
  </si>
  <si>
    <t xml:space="preserve">ประเภทตำแหน่ง  </t>
  </si>
  <si>
    <t xml:space="preserve">ประเภทบุคลากร </t>
  </si>
  <si>
    <t xml:space="preserve">สังกัด  </t>
  </si>
  <si>
    <t xml:space="preserve">ตำแหน่งบริหาร  </t>
  </si>
  <si>
    <t>ข้าราชการ</t>
  </si>
  <si>
    <t>พนักงานมหาวิทยาลัย</t>
  </si>
  <si>
    <t>ลูกจ้างประจำ</t>
  </si>
  <si>
    <t>พนักงานราชการ</t>
  </si>
  <si>
    <t>บริหาร</t>
  </si>
  <si>
    <t>วิชาชีพเฉพาะหรือเชี่ยวชาญเฉพาะ</t>
  </si>
  <si>
    <t>ทั่วไป</t>
  </si>
  <si>
    <t>สายสนับสนุนทั่วไป</t>
  </si>
  <si>
    <t>หัวหน้างาน</t>
  </si>
  <si>
    <t>ผู้อำนวยการสำนักงานคณบดี</t>
  </si>
  <si>
    <t>1. สมรรถนะที่จำเป็นในการปฏิบัติงาน (ร้อยละ 10)</t>
  </si>
  <si>
    <t>อื่น ๆ</t>
  </si>
  <si>
    <t>เชิงพัฒนา</t>
  </si>
  <si>
    <t>ตนเอง</t>
  </si>
  <si>
    <t>เพิ่มประสิทธิภาพ</t>
  </si>
  <si>
    <t>ประกันคุณภาพ</t>
  </si>
  <si>
    <t>ประจำ</t>
  </si>
  <si>
    <t>ยุทธศาสตร์</t>
  </si>
  <si>
    <t>บุคคล</t>
  </si>
  <si>
    <t>คณะ</t>
  </si>
  <si>
    <t>งานอื่น</t>
  </si>
  <si>
    <t>ระดับงาน</t>
  </si>
  <si>
    <t>คณะ/ม.</t>
  </si>
  <si>
    <t>จัดทำคู่มือ</t>
  </si>
  <si>
    <t>3.1 ภาระงานเชิงพัฒนา</t>
  </si>
  <si>
    <t xml:space="preserve">     1) การพัฒนาตนเอง</t>
  </si>
  <si>
    <t xml:space="preserve">     2) การเพิ่มประสิทธิภาพของงาน</t>
  </si>
  <si>
    <t>3.2 ผลการประเมินการประกันคุณภาพ</t>
  </si>
  <si>
    <t>ผลการประเมินการประกันคุณภาพระดับคณะ</t>
  </si>
  <si>
    <t>ประจำปี.........</t>
  </si>
  <si>
    <t>3.3 ภาระงานเชิงยุทธศาสตร์</t>
  </si>
  <si>
    <t xml:space="preserve">     1) ระดับคณะ</t>
  </si>
  <si>
    <t xml:space="preserve">     2) ระดับบุคคล</t>
  </si>
  <si>
    <t>3.4 งานอื่น ๆ ที่ได้รับมอบหมาย</t>
  </si>
  <si>
    <t xml:space="preserve">     1) ระดับงาน</t>
  </si>
  <si>
    <t xml:space="preserve">     2) ระดับคณะ/มหาวิทยาลัย</t>
  </si>
  <si>
    <t xml:space="preserve">     3) การจัดทำคู่มือปฏิบัติงาน/การวิจัยสถาบัน/การสร้างนวัตกรรม</t>
  </si>
  <si>
    <t>2.1 ระดับหลักสูตร</t>
  </si>
  <si>
    <t>2.2 ระดับคณะ</t>
  </si>
  <si>
    <t>คำอธิบายการกรอกข้อมูลส่วนที่ 1 ข้อมูลส่วนบุคคล</t>
  </si>
  <si>
    <t xml:space="preserve">  1. กรอกข้อมูลในช่องสีฟ้า</t>
  </si>
  <si>
    <t xml:space="preserve">  2. เลือกข้อมูลในช่องสีเหลือง</t>
  </si>
  <si>
    <t>1. คลิกที่ Cell</t>
  </si>
  <si>
    <t>2. คลิกปุ่มแสดงรายการข้อมูล</t>
  </si>
  <si>
    <t>ข้อ</t>
  </si>
  <si>
    <t>ตัวชี้วัด</t>
  </si>
  <si>
    <t>น้ำหนัก</t>
  </si>
  <si>
    <t>เกณฑ์</t>
  </si>
  <si>
    <t>รวมน้ำหนักภาระงานบริหาร</t>
  </si>
  <si>
    <t>แบบรายงานภาระงานตามข้อตกลง</t>
  </si>
  <si>
    <t xml:space="preserve">ส่วนที่ 2 แบบรายงานภาระงานตามข้อตกลง/แบบประเมินผลสัมฤทธิ์ของงาน 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</si>
  <si>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</si>
  <si>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</si>
  <si>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</si>
  <si>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</si>
  <si>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</si>
  <si>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</si>
  <si>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(1) สรุปคะแนนด้านภาระงานบริหาร = ผลคะแนนรวมของ(คะแนน x น้ำหนัก) / 5</t>
  </si>
  <si>
    <t>(2) สรุปคะแนนด้านภาระงานประจำ = ผลคะแนนรวมของ(คะแนน x น้ำหนัก) / 5</t>
  </si>
  <si>
    <t>ส่วนที่ 3 แบบประเมินสมรรถนะที่จำเป็นในการปฏิบัติงาน</t>
  </si>
  <si>
    <t>(ข)ระดับสมรรถนะ</t>
  </si>
  <si>
    <t xml:space="preserve">(ค) 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</si>
  <si>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</si>
  <si>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</si>
  <si>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</si>
  <si>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</si>
  <si>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>(5) ค่าผลต่าง  (4) - (1)</t>
  </si>
  <si>
    <t xml:space="preserve">เอกสารอ้างอิง * </t>
  </si>
  <si>
    <t>สมรรถนะหลัก</t>
  </si>
  <si>
    <t>สมรรถนะประจำกลุ่มงาน</t>
  </si>
  <si>
    <t xml:space="preserve">สมรรถนะผู้บริหาร </t>
  </si>
  <si>
    <t>* หมายเหตุ - หากมีระดับสมรรถนะสูงกว่าสมรรถนะมาตรฐาน ต้องแนบเอกสารอ้างอิง</t>
  </si>
  <si>
    <t>หลักเกณฑ์การประเมิน</t>
  </si>
  <si>
    <t>จำนวน</t>
  </si>
  <si>
    <t>ตัวคูณ</t>
  </si>
  <si>
    <t>คะแนน</t>
  </si>
  <si>
    <t>รวม</t>
  </si>
  <si>
    <t>ส่วนที่ 4 พฤติกรรมในการปฏิบัติงาน</t>
  </si>
  <si>
    <t>(ค) รายงานผลการประเมิน</t>
  </si>
  <si>
    <t>(5) สรุปคะแนนด้านพฤติกรรมในการปฏิบัติงาน</t>
  </si>
  <si>
    <t>(ง) สรุปคะแนนด้านสมรรถนะในการปฏิบัติงาน =ผลรวมของ (4)+(5)</t>
  </si>
  <si>
    <t>(ก) องค์ประกอบการประเมิน</t>
  </si>
  <si>
    <t>(ข) คะแนน</t>
  </si>
  <si>
    <t>องค์ประกอบที่ 1  : ผลสัมฤทธิ์ของงาน    (ร้อยละ 80 )</t>
  </si>
  <si>
    <t>องค์ประกอบที่ 2  : ด้านสมรรถนะในการปฏิบัติงาน    (ร้อยละ 20)</t>
  </si>
  <si>
    <t>สรุปคะแนนผลการประเมินการปฏิบัติงาน  (คะแนนเต็ม 100 คะแนน)</t>
  </si>
  <si>
    <t>ระดับผลการประเมิน</t>
  </si>
  <si>
    <t>ดีเยี่ยม</t>
  </si>
  <si>
    <t>(ช่วงคะแนน 90 - 100)</t>
  </si>
  <si>
    <t>ดีมาก</t>
  </si>
  <si>
    <t>(ช่วงคะแนน 80 - 89.99)</t>
  </si>
  <si>
    <t>ดี</t>
  </si>
  <si>
    <t>(ช่วงคะแนน 70 - 79.99)</t>
  </si>
  <si>
    <t>ปานกลาง</t>
  </si>
  <si>
    <t>(ช่วงคะแนน 60 - 69.99)</t>
  </si>
  <si>
    <t>ต้องปรับปรุง</t>
  </si>
  <si>
    <t>(ช่วงคะแนนต่ำกว่า 60)</t>
  </si>
  <si>
    <t>ความคิดเห็นเพิ่มของผู้ประเมิน (จุดเด่น และ/หรือ สิ่งที่ควรปรับปรุงแก้ไข  : ระบุข้อมูลเมื่อสิ้นรอบการประเมิน)</t>
  </si>
  <si>
    <t>ส่วนที่  6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</si>
  <si>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</si>
  <si>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</si>
  <si>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</si>
  <si>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</si>
  <si>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</si>
  <si>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</si>
  <si>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                               (...............................................................)</t>
  </si>
  <si>
    <t>ผู้บังคับบัญชาชั้นต้น</t>
  </si>
  <si>
    <t>แบบ ป.สน-02</t>
  </si>
  <si>
    <t xml:space="preserve">ชื่อผู้ปฏิบัติงาน </t>
  </si>
  <si>
    <t xml:space="preserve">ตำแหน่ง </t>
  </si>
  <si>
    <t xml:space="preserve">สังกัด </t>
  </si>
  <si>
    <t xml:space="preserve">    ปฎิบัติงานตั้งแต่วันที่ </t>
  </si>
  <si>
    <t xml:space="preserve">   ชื่อผู้บังคับบัญชา/ผู้ประเมิน </t>
  </si>
  <si>
    <t>1 ตุลาคม 2562</t>
  </si>
  <si>
    <t xml:space="preserve">ถึงวันที่  </t>
  </si>
  <si>
    <t>30 กันยายน 2563</t>
  </si>
  <si>
    <t xml:space="preserve">ตำแหน่ง/ระดับ </t>
  </si>
  <si>
    <t>(ช) คะแนนรวม
(จ) x (ฉ)</t>
  </si>
  <si>
    <t>(ก) สมรรถนะ</t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</si>
  <si>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สูงกว่า</t>
    </r>
    <r>
      <rPr>
        <sz val="14"/>
        <rFont val="TH SarabunPSK"/>
        <family val="2"/>
      </rPr>
      <t>หรือ</t>
    </r>
    <r>
      <rPr>
        <b/>
        <u/>
        <sz val="14"/>
        <rFont val="TH SarabunPSK"/>
        <family val="2"/>
      </rPr>
      <t>เท่ากับ</t>
    </r>
    <r>
      <rPr>
        <sz val="14"/>
        <rFont val="TH SarabunPSK"/>
        <family val="2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</si>
  <si>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</si>
  <si>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</si>
  <si>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SarabunPSK"/>
        <family val="2"/>
      </rPr>
      <t>ต่ำกว่า</t>
    </r>
    <r>
      <rPr>
        <sz val="14"/>
        <rFont val="TH SarabunPSK"/>
        <family val="2"/>
      </rPr>
      <t xml:space="preserve">ระดับของสมรรถนะมาตรฐาน </t>
    </r>
    <r>
      <rPr>
        <b/>
        <u/>
        <sz val="14"/>
        <rFont val="TH SarabunPSK"/>
        <family val="2"/>
      </rPr>
      <t>3 ระดับ</t>
    </r>
  </si>
  <si>
    <r>
      <t xml:space="preserve">(4) สรุปคะแนนส่วนพฤติกรรมการปฏิบัติราชการ (สมรรถนะ)  = </t>
    </r>
    <r>
      <rPr>
        <b/>
        <sz val="14"/>
        <color rgb="FFFF0000"/>
        <rFont val="TH SarabunPSK"/>
        <family val="2"/>
      </rPr>
      <t>[(ผลรวมของค่าคะแนน / (จำนวนสมรรถนะที่ใช้ในการประเมิน x 3 คะแนน)] x 10</t>
    </r>
  </si>
  <si>
    <t xml:space="preserve">ส่วนที่ 5 สรุปผลการประเมิน  </t>
  </si>
  <si>
    <t xml:space="preserve">£ </t>
  </si>
  <si>
    <t xml:space="preserve">                            ลงชื่อ ……………………………….………………… </t>
  </si>
  <si>
    <t xml:space="preserve">    ลงชื่อ ………………………………………………….……… </t>
  </si>
  <si>
    <t xml:space="preserve">         (.........................................................................)</t>
  </si>
  <si>
    <r>
      <rPr>
        <b/>
        <sz val="14"/>
        <rFont val="TH SarabunPSK"/>
        <family val="2"/>
      </rPr>
      <t>รายละเอียดข้อตกลงระหว่างวันที่</t>
    </r>
    <r>
      <rPr>
        <sz val="14"/>
        <rFont val="TH SarabunPSK"/>
        <family val="2"/>
      </rPr>
      <t xml:space="preserve"> .................................................1 ตุลาคม 2563................................................. </t>
    </r>
    <r>
      <rPr>
        <b/>
        <sz val="14"/>
        <rFont val="TH SarabunPSK"/>
        <family val="2"/>
      </rPr>
      <t>ถึงวันที่</t>
    </r>
    <r>
      <rPr>
        <sz val="14"/>
        <rFont val="TH SarabunPSK"/>
        <family val="2"/>
      </rPr>
      <t xml:space="preserve"> .................................................30 กันยายน 2564.................................................</t>
    </r>
  </si>
  <si>
    <t>พนักงานส่วนงาน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</si>
</sst>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32" x14ac:knownFonts="1">
    <font>
      <sz val="10"/>
      <name val="Arial"/>
      <charset val="222"/>
    </font>
    <font>
      <sz val="16"/>
      <name val="TH Niramit AS"/>
    </font>
    <font>
      <sz val="14"/>
      <name val="TH Niramit AS"/>
    </font>
    <font>
      <sz val="13"/>
      <name val="TH Niramit AS"/>
    </font>
    <font>
      <sz val="12"/>
      <name val="TH Niramit AS"/>
    </font>
    <font>
      <sz val="16"/>
      <name val="TH SarabunPSK"/>
      <family val="2"/>
    </font>
    <font>
      <i/>
      <sz val="14"/>
      <name val="TH SarabunPSK"/>
      <family val="2"/>
    </font>
    <font>
      <b/>
      <sz val="16"/>
      <name val="TH SarabunPSK"/>
      <family val="2"/>
    </font>
    <font>
      <b/>
      <sz val="14"/>
      <color indexed="10"/>
      <name val="TH SarabunPSK"/>
      <family val="2"/>
    </font>
    <font>
      <sz val="14"/>
      <name val="TH SarabunPSK"/>
      <family val="2"/>
    </font>
    <font>
      <u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8"/>
      <name val="TH SarabunPSK"/>
      <family val="2"/>
    </font>
    <font>
      <sz val="10"/>
      <name val="Arial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  <font>
      <sz val="14"/>
      <color theme="9" tint="-0.499984740745262"/>
      <name val="TH SarabunPSK"/>
      <family val="2"/>
    </font>
    <font>
      <sz val="14"/>
      <color rgb="FF0000CC"/>
      <name val="TH SarabunPSK"/>
      <family val="2"/>
    </font>
    <font>
      <b/>
      <sz val="14"/>
      <color rgb="FF0000CC"/>
      <name val="TH SarabunPSK"/>
      <family val="2"/>
    </font>
    <font>
      <b/>
      <sz val="10"/>
      <name val="Arial"/>
      <family val="2"/>
    </font>
    <font>
      <sz val="14"/>
      <name val="Arial"/>
      <family val="2"/>
    </font>
    <font>
      <u/>
      <sz val="14"/>
      <name val="TH SarabunPSK"/>
      <family val="2"/>
    </font>
    <font>
      <sz val="10"/>
      <name val="TH SarabunPSK"/>
      <family val="2"/>
    </font>
    <font>
      <b/>
      <u/>
      <sz val="16"/>
      <color rgb="FF0000CC"/>
      <name val="TH SarabunPSK"/>
      <family val="2"/>
    </font>
    <font>
      <sz val="14"/>
      <name val="Wingdings 2"/>
      <family val="1"/>
      <charset val="2"/>
    </font>
    <font>
      <i/>
      <sz val="16"/>
      <name val="TH SarabunPSK"/>
      <family val="2"/>
    </font>
    <font>
      <b/>
      <sz val="1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/>
      <top style="thin">
        <color rgb="FF0000CC"/>
      </top>
      <bottom style="thin">
        <color rgb="FF0000CC"/>
      </bottom>
      <diagonal/>
    </border>
    <border>
      <left/>
      <right style="thin">
        <color rgb="FF0000CC"/>
      </right>
      <top style="thin">
        <color rgb="FF0000CC"/>
      </top>
      <bottom style="thin">
        <color rgb="FF0000CC"/>
      </bottom>
      <diagonal/>
    </border>
    <border>
      <left/>
      <right/>
      <top style="thin">
        <color rgb="FF0000CC"/>
      </top>
      <bottom style="thin">
        <color rgb="FF0000CC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4">
    <xf numFmtId="0" fontId="0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6" fillId="0" borderId="0"/>
  </cellStyleXfs>
  <cellXfs count="4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0" fillId="0" borderId="0" xfId="0" applyFont="1" applyBorder="1"/>
    <xf numFmtId="0" fontId="11" fillId="0" borderId="0" xfId="0" applyFont="1" applyBorder="1"/>
    <xf numFmtId="0" fontId="9" fillId="0" borderId="0" xfId="0" applyFont="1"/>
    <xf numFmtId="0" fontId="8" fillId="0" borderId="0" xfId="0" applyFont="1" applyBorder="1" applyAlignment="1"/>
    <xf numFmtId="0" fontId="12" fillId="2" borderId="2" xfId="0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12" fillId="0" borderId="7" xfId="0" applyFont="1" applyBorder="1"/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2" fillId="0" borderId="10" xfId="0" applyFont="1" applyBorder="1"/>
    <xf numFmtId="0" fontId="12" fillId="0" borderId="11" xfId="0" applyFont="1" applyBorder="1"/>
    <xf numFmtId="0" fontId="12" fillId="2" borderId="12" xfId="0" applyFont="1" applyFill="1" applyBorder="1" applyAlignment="1"/>
    <xf numFmtId="0" fontId="12" fillId="2" borderId="2" xfId="0" applyFont="1" applyFill="1" applyBorder="1" applyAlignment="1"/>
    <xf numFmtId="0" fontId="12" fillId="2" borderId="3" xfId="0" applyFont="1" applyFill="1" applyBorder="1" applyAlignment="1"/>
    <xf numFmtId="0" fontId="9" fillId="0" borderId="5" xfId="0" applyFont="1" applyBorder="1"/>
    <xf numFmtId="49" fontId="9" fillId="0" borderId="5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9" fillId="0" borderId="0" xfId="0" applyFont="1" applyAlignment="1">
      <alignment horizontal="right"/>
    </xf>
    <xf numFmtId="0" fontId="12" fillId="0" borderId="1" xfId="0" applyFont="1" applyBorder="1" applyAlignment="1">
      <alignment horizontal="left"/>
    </xf>
    <xf numFmtId="0" fontId="7" fillId="0" borderId="0" xfId="0" applyFont="1"/>
    <xf numFmtId="0" fontId="12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2" fillId="2" borderId="2" xfId="0" applyFont="1" applyFill="1" applyBorder="1" applyAlignment="1">
      <alignment horizontal="left" vertical="center" shrinkToFit="1"/>
    </xf>
    <xf numFmtId="0" fontId="8" fillId="0" borderId="1" xfId="0" applyFont="1" applyBorder="1" applyAlignment="1"/>
    <xf numFmtId="0" fontId="8" fillId="0" borderId="0" xfId="0" applyFont="1" applyBorder="1" applyAlignment="1"/>
    <xf numFmtId="0" fontId="12" fillId="0" borderId="7" xfId="0" applyFont="1" applyBorder="1" applyAlignment="1">
      <alignment horizontal="center" vertical="center"/>
    </xf>
    <xf numFmtId="0" fontId="9" fillId="0" borderId="0" xfId="0" applyFont="1" applyAlignment="1"/>
    <xf numFmtId="0" fontId="20" fillId="0" borderId="0" xfId="0" applyFont="1"/>
    <xf numFmtId="0" fontId="9" fillId="0" borderId="23" xfId="0" applyFont="1" applyBorder="1" applyAlignment="1">
      <alignment horizontal="center" vertical="top" wrapText="1"/>
    </xf>
    <xf numFmtId="0" fontId="12" fillId="2" borderId="5" xfId="0" applyFont="1" applyFill="1" applyBorder="1" applyAlignment="1"/>
    <xf numFmtId="0" fontId="12" fillId="0" borderId="0" xfId="0" applyFont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/>
    </xf>
    <xf numFmtId="0" fontId="14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8" xfId="0" applyFont="1" applyBorder="1"/>
    <xf numFmtId="0" fontId="9" fillId="0" borderId="14" xfId="0" applyFont="1" applyBorder="1"/>
    <xf numFmtId="0" fontId="9" fillId="0" borderId="15" xfId="0" applyFont="1" applyBorder="1" applyAlignment="1">
      <alignment horizontal="left"/>
    </xf>
    <xf numFmtId="0" fontId="9" fillId="0" borderId="16" xfId="0" applyFont="1" applyBorder="1"/>
    <xf numFmtId="0" fontId="9" fillId="0" borderId="17" xfId="0" applyFont="1" applyBorder="1" applyAlignment="1">
      <alignment horizontal="left"/>
    </xf>
    <xf numFmtId="0" fontId="9" fillId="0" borderId="18" xfId="0" applyFont="1" applyBorder="1"/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21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3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4" borderId="11" xfId="11" applyFont="1" applyFill="1" applyBorder="1" applyAlignment="1" applyProtection="1">
      <alignment horizontal="center" vertical="center"/>
      <protection locked="0"/>
    </xf>
    <xf numFmtId="0" fontId="14" fillId="9" borderId="0" xfId="0" applyFont="1" applyFill="1"/>
    <xf numFmtId="0" fontId="0" fillId="9" borderId="0" xfId="0" applyFill="1"/>
    <xf numFmtId="0" fontId="14" fillId="10" borderId="0" xfId="0" applyFont="1" applyFill="1"/>
    <xf numFmtId="0" fontId="0" fillId="10" borderId="0" xfId="0" applyFill="1"/>
    <xf numFmtId="0" fontId="0" fillId="0" borderId="0" xfId="0" applyFill="1"/>
    <xf numFmtId="0" fontId="12" fillId="7" borderId="5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/>
    <xf numFmtId="0" fontId="12" fillId="7" borderId="2" xfId="0" applyFont="1" applyFill="1" applyBorder="1" applyAlignment="1">
      <alignment horizontal="center" vertical="top"/>
    </xf>
    <xf numFmtId="0" fontId="12" fillId="7" borderId="11" xfId="0" applyFont="1" applyFill="1" applyBorder="1" applyAlignment="1">
      <alignment horizontal="left" vertical="top"/>
    </xf>
    <xf numFmtId="0" fontId="12" fillId="7" borderId="11" xfId="0" applyFont="1" applyFill="1" applyBorder="1" applyAlignment="1">
      <alignment horizontal="center"/>
    </xf>
    <xf numFmtId="0" fontId="12" fillId="7" borderId="11" xfId="0" applyFont="1" applyFill="1" applyBorder="1"/>
    <xf numFmtId="0" fontId="12" fillId="7" borderId="12" xfId="0" applyFont="1" applyFill="1" applyBorder="1" applyAlignment="1">
      <alignment horizontal="left" vertical="top" wrapText="1"/>
    </xf>
    <xf numFmtId="0" fontId="12" fillId="7" borderId="3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left" vertical="top" wrapText="1"/>
    </xf>
    <xf numFmtId="0" fontId="12" fillId="7" borderId="12" xfId="0" applyFont="1" applyFill="1" applyBorder="1" applyAlignment="1">
      <alignment horizontal="left" vertical="top"/>
    </xf>
    <xf numFmtId="0" fontId="12" fillId="0" borderId="11" xfId="11" applyFont="1" applyFill="1" applyBorder="1" applyAlignment="1" applyProtection="1">
      <alignment horizontal="center" vertical="center"/>
      <protection locked="0"/>
    </xf>
    <xf numFmtId="0" fontId="12" fillId="7" borderId="11" xfId="11" applyFont="1" applyFill="1" applyBorder="1" applyAlignment="1" applyProtection="1">
      <alignment horizontal="center" vertical="center"/>
      <protection locked="0"/>
    </xf>
    <xf numFmtId="0" fontId="12" fillId="7" borderId="12" xfId="11" applyFont="1" applyFill="1" applyBorder="1" applyAlignment="1" applyProtection="1">
      <alignment horizontal="center" vertical="center"/>
      <protection locked="0"/>
    </xf>
    <xf numFmtId="0" fontId="12" fillId="7" borderId="2" xfId="11" applyFont="1" applyFill="1" applyBorder="1" applyAlignment="1" applyProtection="1">
      <alignment horizontal="center" vertical="center"/>
      <protection locked="0"/>
    </xf>
    <xf numFmtId="0" fontId="12" fillId="7" borderId="3" xfId="11" applyFont="1" applyFill="1" applyBorder="1" applyAlignment="1" applyProtection="1">
      <alignment horizontal="center" vertical="center"/>
      <protection locked="0"/>
    </xf>
    <xf numFmtId="0" fontId="12" fillId="7" borderId="12" xfId="11" applyFont="1" applyFill="1" applyBorder="1" applyAlignment="1" applyProtection="1">
      <alignment horizontal="left" vertical="center"/>
      <protection locked="0"/>
    </xf>
    <xf numFmtId="0" fontId="1" fillId="8" borderId="34" xfId="0" applyFont="1" applyFill="1" applyBorder="1"/>
    <xf numFmtId="0" fontId="28" fillId="6" borderId="4" xfId="0" applyFont="1" applyFill="1" applyBorder="1"/>
    <xf numFmtId="0" fontId="1" fillId="6" borderId="5" xfId="0" applyFont="1" applyFill="1" applyBorder="1"/>
    <xf numFmtId="0" fontId="1" fillId="6" borderId="6" xfId="0" applyFont="1" applyFill="1" applyBorder="1"/>
    <xf numFmtId="0" fontId="1" fillId="6" borderId="8" xfId="0" applyFont="1" applyFill="1" applyBorder="1"/>
    <xf numFmtId="0" fontId="1" fillId="6" borderId="0" xfId="0" applyFont="1" applyFill="1" applyBorder="1"/>
    <xf numFmtId="0" fontId="1" fillId="6" borderId="9" xfId="0" applyFont="1" applyFill="1" applyBorder="1"/>
    <xf numFmtId="0" fontId="5" fillId="6" borderId="8" xfId="0" applyFont="1" applyFill="1" applyBorder="1"/>
    <xf numFmtId="0" fontId="2" fillId="6" borderId="24" xfId="0" applyFont="1" applyFill="1" applyBorder="1"/>
    <xf numFmtId="0" fontId="2" fillId="6" borderId="1" xfId="0" applyFont="1" applyFill="1" applyBorder="1"/>
    <xf numFmtId="0" fontId="2" fillId="6" borderId="25" xfId="0" applyFont="1" applyFill="1" applyBorder="1"/>
    <xf numFmtId="0" fontId="1" fillId="5" borderId="30" xfId="0" applyFont="1" applyFill="1" applyBorder="1"/>
    <xf numFmtId="0" fontId="19" fillId="6" borderId="1" xfId="0" applyFont="1" applyFill="1" applyBorder="1"/>
    <xf numFmtId="0" fontId="12" fillId="4" borderId="11" xfId="0" applyFont="1" applyFill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4" borderId="11" xfId="0" applyFont="1" applyFill="1" applyBorder="1" applyAlignment="1">
      <alignment horizontal="center" vertical="center"/>
    </xf>
    <xf numFmtId="0" fontId="27" fillId="0" borderId="0" xfId="0" applyFont="1"/>
    <xf numFmtId="0" fontId="30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top" wrapText="1"/>
    </xf>
    <xf numFmtId="0" fontId="11" fillId="11" borderId="2" xfId="0" applyFont="1" applyFill="1" applyBorder="1"/>
    <xf numFmtId="0" fontId="17" fillId="11" borderId="3" xfId="0" applyFont="1" applyFill="1" applyBorder="1" applyAlignment="1">
      <alignment horizontal="center"/>
    </xf>
    <xf numFmtId="0" fontId="12" fillId="11" borderId="12" xfId="0" applyFont="1" applyFill="1" applyBorder="1" applyAlignment="1">
      <alignment vertical="center"/>
    </xf>
    <xf numFmtId="0" fontId="9" fillId="0" borderId="11" xfId="0" applyFont="1" applyBorder="1"/>
    <xf numFmtId="2" fontId="9" fillId="0" borderId="11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12" fillId="3" borderId="12" xfId="0" applyFont="1" applyFill="1" applyBorder="1" applyAlignment="1">
      <alignment vertical="center"/>
    </xf>
    <xf numFmtId="0" fontId="12" fillId="7" borderId="12" xfId="0" applyFont="1" applyFill="1" applyBorder="1" applyAlignment="1">
      <alignment vertical="center"/>
    </xf>
    <xf numFmtId="0" fontId="9" fillId="11" borderId="2" xfId="0" applyFont="1" applyFill="1" applyBorder="1"/>
    <xf numFmtId="0" fontId="12" fillId="11" borderId="3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11" xfId="0" applyFont="1" applyFill="1" applyBorder="1"/>
    <xf numFmtId="0" fontId="9" fillId="3" borderId="12" xfId="0" applyFont="1" applyFill="1" applyBorder="1"/>
    <xf numFmtId="0" fontId="9" fillId="3" borderId="3" xfId="0" applyFont="1" applyFill="1" applyBorder="1"/>
    <xf numFmtId="0" fontId="12" fillId="3" borderId="11" xfId="0" applyFont="1" applyFill="1" applyBorder="1" applyAlignment="1">
      <alignment horizontal="center" vertical="center"/>
    </xf>
    <xf numFmtId="0" fontId="9" fillId="7" borderId="2" xfId="0" applyFont="1" applyFill="1" applyBorder="1"/>
    <xf numFmtId="0" fontId="9" fillId="7" borderId="11" xfId="0" applyFont="1" applyFill="1" applyBorder="1" applyAlignment="1"/>
    <xf numFmtId="0" fontId="9" fillId="7" borderId="12" xfId="0" applyFont="1" applyFill="1" applyBorder="1" applyAlignment="1"/>
    <xf numFmtId="0" fontId="9" fillId="7" borderId="2" xfId="0" applyFont="1" applyFill="1" applyBorder="1" applyAlignment="1"/>
    <xf numFmtId="0" fontId="9" fillId="7" borderId="3" xfId="0" applyFont="1" applyFill="1" applyBorder="1" applyAlignment="1"/>
    <xf numFmtId="0" fontId="12" fillId="7" borderId="11" xfId="0" applyFont="1" applyFill="1" applyBorder="1" applyAlignment="1">
      <alignment horizontal="center" vertical="center"/>
    </xf>
    <xf numFmtId="0" fontId="9" fillId="7" borderId="11" xfId="0" applyFont="1" applyFill="1" applyBorder="1"/>
    <xf numFmtId="0" fontId="9" fillId="7" borderId="12" xfId="0" applyFont="1" applyFill="1" applyBorder="1"/>
    <xf numFmtId="0" fontId="9" fillId="7" borderId="3" xfId="0" applyFont="1" applyFill="1" applyBorder="1"/>
    <xf numFmtId="0" fontId="9" fillId="7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7" xfId="0" applyFont="1" applyBorder="1"/>
    <xf numFmtId="0" fontId="9" fillId="0" borderId="41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41" xfId="0" applyFont="1" applyBorder="1" applyAlignment="1">
      <alignment horizontal="center"/>
    </xf>
    <xf numFmtId="0" fontId="9" fillId="0" borderId="1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0" borderId="23" xfId="0" applyFont="1" applyBorder="1" applyAlignment="1">
      <alignment horizontal="center" vertical="top"/>
    </xf>
    <xf numFmtId="0" fontId="9" fillId="0" borderId="4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7" borderId="11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7" borderId="12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11" xfId="0" applyNumberFormat="1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/>
    </xf>
    <xf numFmtId="0" fontId="29" fillId="0" borderId="0" xfId="0" applyFont="1" applyAlignment="1">
      <alignment horizontal="right" vertical="center"/>
    </xf>
    <xf numFmtId="0" fontId="12" fillId="0" borderId="4" xfId="0" applyFont="1" applyBorder="1"/>
    <xf numFmtId="0" fontId="27" fillId="0" borderId="5" xfId="0" applyFont="1" applyBorder="1"/>
    <xf numFmtId="0" fontId="27" fillId="0" borderId="6" xfId="0" applyFont="1" applyBorder="1"/>
    <xf numFmtId="0" fontId="27" fillId="0" borderId="9" xfId="0" applyFont="1" applyBorder="1"/>
    <xf numFmtId="0" fontId="27" fillId="0" borderId="25" xfId="0" applyFont="1" applyBorder="1"/>
    <xf numFmtId="0" fontId="0" fillId="0" borderId="39" xfId="0" applyBorder="1"/>
    <xf numFmtId="0" fontId="27" fillId="0" borderId="42" xfId="0" applyFont="1" applyBorder="1"/>
    <xf numFmtId="0" fontId="27" fillId="0" borderId="40" xfId="0" applyFont="1" applyBorder="1"/>
    <xf numFmtId="0" fontId="0" fillId="0" borderId="15" xfId="0" applyBorder="1"/>
    <xf numFmtId="0" fontId="27" fillId="0" borderId="28" xfId="0" applyFont="1" applyBorder="1"/>
    <xf numFmtId="0" fontId="27" fillId="0" borderId="29" xfId="0" applyFont="1" applyBorder="1"/>
    <xf numFmtId="0" fontId="0" fillId="0" borderId="20" xfId="0" applyBorder="1"/>
    <xf numFmtId="0" fontId="27" fillId="0" borderId="22" xfId="0" applyFont="1" applyBorder="1"/>
    <xf numFmtId="0" fontId="27" fillId="0" borderId="38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25" xfId="0" applyFont="1" applyBorder="1"/>
    <xf numFmtId="0" fontId="12" fillId="4" borderId="12" xfId="0" applyFont="1" applyFill="1" applyBorder="1" applyAlignment="1">
      <alignment horizontal="center" vertical="center" wrapText="1" shrinkToFit="1"/>
    </xf>
    <xf numFmtId="0" fontId="12" fillId="4" borderId="2" xfId="0" applyFont="1" applyFill="1" applyBorder="1" applyAlignment="1">
      <alignment horizontal="center" vertical="center" wrapText="1" shrinkToFit="1"/>
    </xf>
    <xf numFmtId="0" fontId="12" fillId="4" borderId="3" xfId="0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top" wrapText="1"/>
    </xf>
    <xf numFmtId="0" fontId="9" fillId="4" borderId="2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right" vertical="center" wrapText="1"/>
    </xf>
    <xf numFmtId="0" fontId="12" fillId="4" borderId="3" xfId="0" applyFont="1" applyFill="1" applyBorder="1" applyAlignment="1">
      <alignment horizontal="right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center" wrapText="1" shrinkToFit="1"/>
    </xf>
    <xf numFmtId="0" fontId="12" fillId="4" borderId="23" xfId="0" applyFont="1" applyFill="1" applyBorder="1" applyAlignment="1">
      <alignment horizontal="center" vertical="center" wrapText="1" shrinkToFit="1"/>
    </xf>
    <xf numFmtId="0" fontId="12" fillId="0" borderId="12" xfId="11" applyFont="1" applyFill="1" applyBorder="1" applyAlignment="1" applyProtection="1">
      <alignment horizontal="left" vertical="center"/>
      <protection locked="0"/>
    </xf>
    <xf numFmtId="0" fontId="12" fillId="0" borderId="2" xfId="11" applyFont="1" applyFill="1" applyBorder="1" applyAlignment="1" applyProtection="1">
      <alignment horizontal="left" vertical="center"/>
      <protection locked="0"/>
    </xf>
    <xf numFmtId="0" fontId="12" fillId="0" borderId="3" xfId="11" applyFont="1" applyFill="1" applyBorder="1" applyAlignment="1" applyProtection="1">
      <alignment horizontal="left" vertical="center"/>
      <protection locked="0"/>
    </xf>
    <xf numFmtId="0" fontId="12" fillId="7" borderId="12" xfId="11" applyFont="1" applyFill="1" applyBorder="1" applyAlignment="1" applyProtection="1">
      <alignment horizontal="center" vertical="center" wrapText="1"/>
      <protection locked="0"/>
    </xf>
    <xf numFmtId="0" fontId="12" fillId="7" borderId="3" xfId="11" applyFont="1" applyFill="1" applyBorder="1" applyAlignment="1" applyProtection="1">
      <alignment horizontal="center" vertical="center" wrapText="1"/>
      <protection locked="0"/>
    </xf>
    <xf numFmtId="0" fontId="12" fillId="0" borderId="12" xfId="11" applyFont="1" applyFill="1" applyBorder="1" applyAlignment="1" applyProtection="1">
      <alignment horizontal="center" vertical="center" wrapText="1"/>
      <protection locked="0"/>
    </xf>
    <xf numFmtId="0" fontId="12" fillId="0" borderId="3" xfId="1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7" borderId="12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vertical="center" wrapText="1" shrinkToFit="1"/>
    </xf>
    <xf numFmtId="0" fontId="12" fillId="4" borderId="24" xfId="0" applyFont="1" applyFill="1" applyBorder="1" applyAlignment="1">
      <alignment horizontal="center" vertical="center" wrapText="1" shrinkToFit="1"/>
    </xf>
    <xf numFmtId="0" fontId="12" fillId="4" borderId="25" xfId="0" applyFont="1" applyFill="1" applyBorder="1" applyAlignment="1">
      <alignment horizontal="center" vertical="center" wrapText="1" shrinkToFit="1"/>
    </xf>
    <xf numFmtId="0" fontId="12" fillId="4" borderId="4" xfId="0" applyFont="1" applyFill="1" applyBorder="1" applyAlignment="1">
      <alignment horizontal="center" vertical="center" shrinkToFit="1"/>
    </xf>
    <xf numFmtId="0" fontId="12" fillId="4" borderId="5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 shrinkToFit="1"/>
    </xf>
    <xf numFmtId="0" fontId="12" fillId="4" borderId="24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25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 shrinkToFit="1"/>
    </xf>
    <xf numFmtId="0" fontId="13" fillId="4" borderId="6" xfId="0" applyFont="1" applyFill="1" applyBorder="1" applyAlignment="1">
      <alignment horizontal="center" vertical="center" wrapText="1" shrinkToFit="1"/>
    </xf>
    <xf numFmtId="0" fontId="13" fillId="4" borderId="24" xfId="0" applyFont="1" applyFill="1" applyBorder="1" applyAlignment="1">
      <alignment horizontal="center" vertical="center" wrapText="1" shrinkToFit="1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4" borderId="25" xfId="0" applyFont="1" applyFill="1" applyBorder="1" applyAlignment="1">
      <alignment horizontal="center" vertical="center" wrapText="1" shrinkToFit="1"/>
    </xf>
    <xf numFmtId="0" fontId="9" fillId="0" borderId="20" xfId="0" applyFont="1" applyBorder="1" applyAlignment="1">
      <alignment horizontal="left"/>
    </xf>
    <xf numFmtId="0" fontId="9" fillId="0" borderId="3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12" fillId="0" borderId="7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4" borderId="11" xfId="1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2" fillId="0" borderId="24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25" xfId="0" applyFont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5" borderId="31" xfId="0" applyFont="1" applyFill="1" applyBorder="1" applyAlignment="1">
      <alignment horizontal="center"/>
    </xf>
    <xf numFmtId="0" fontId="9" fillId="5" borderId="32" xfId="0" applyFont="1" applyFill="1" applyBorder="1" applyAlignment="1">
      <alignment horizontal="center"/>
    </xf>
    <xf numFmtId="0" fontId="9" fillId="5" borderId="33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9" fillId="8" borderId="36" xfId="0" applyFont="1" applyFill="1" applyBorder="1" applyAlignment="1">
      <alignment horizontal="center"/>
    </xf>
    <xf numFmtId="0" fontId="9" fillId="8" borderId="37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12" fillId="4" borderId="12" xfId="11" applyFont="1" applyFill="1" applyBorder="1" applyAlignment="1" applyProtection="1">
      <alignment horizontal="center" vertical="center"/>
      <protection locked="0"/>
    </xf>
    <xf numFmtId="0" fontId="12" fillId="4" borderId="2" xfId="11" applyFont="1" applyFill="1" applyBorder="1" applyAlignment="1" applyProtection="1">
      <alignment horizontal="center" vertical="center"/>
      <protection locked="0"/>
    </xf>
    <xf numFmtId="0" fontId="12" fillId="4" borderId="3" xfId="11" applyFont="1" applyFill="1" applyBorder="1" applyAlignment="1" applyProtection="1">
      <alignment horizontal="center" vertical="center"/>
      <protection locked="0"/>
    </xf>
    <xf numFmtId="0" fontId="12" fillId="0" borderId="12" xfId="11" applyFont="1" applyFill="1" applyBorder="1" applyAlignment="1" applyProtection="1">
      <alignment horizontal="center" vertical="center"/>
      <protection locked="0"/>
    </xf>
    <xf numFmtId="0" fontId="12" fillId="0" borderId="2" xfId="11" applyFont="1" applyFill="1" applyBorder="1" applyAlignment="1" applyProtection="1">
      <alignment horizontal="center" vertical="center"/>
      <protection locked="0"/>
    </xf>
    <xf numFmtId="0" fontId="12" fillId="0" borderId="3" xfId="1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 wrapText="1"/>
    </xf>
    <xf numFmtId="0" fontId="9" fillId="0" borderId="2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0" fontId="12" fillId="4" borderId="2" xfId="11" applyFont="1" applyFill="1" applyBorder="1" applyAlignment="1" applyProtection="1">
      <alignment horizontal="center" vertical="center" wrapText="1"/>
      <protection locked="0"/>
    </xf>
    <xf numFmtId="0" fontId="12" fillId="4" borderId="3" xfId="1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2" fontId="23" fillId="0" borderId="12" xfId="0" applyNumberFormat="1" applyFont="1" applyBorder="1" applyAlignment="1">
      <alignment horizontal="center" vertical="center"/>
    </xf>
    <xf numFmtId="2" fontId="23" fillId="0" borderId="2" xfId="0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2" fontId="22" fillId="0" borderId="20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2" fillId="0" borderId="38" xfId="0" applyNumberFormat="1" applyFont="1" applyBorder="1" applyAlignment="1">
      <alignment horizontal="center" vertical="center"/>
    </xf>
    <xf numFmtId="2" fontId="22" fillId="0" borderId="13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top"/>
    </xf>
    <xf numFmtId="0" fontId="17" fillId="4" borderId="11" xfId="0" applyFont="1" applyFill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/>
    </xf>
    <xf numFmtId="0" fontId="17" fillId="0" borderId="1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9" fillId="0" borderId="22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9" fillId="0" borderId="15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9" fillId="0" borderId="16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2" fontId="12" fillId="0" borderId="7" xfId="0" applyNumberFormat="1" applyFont="1" applyFill="1" applyBorder="1" applyAlignment="1">
      <alignment horizontal="center" vertical="center"/>
    </xf>
    <xf numFmtId="2" fontId="12" fillId="0" borderId="23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center" vertical="center"/>
    </xf>
    <xf numFmtId="2" fontId="9" fillId="0" borderId="23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5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27" fillId="0" borderId="1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7" fillId="0" borderId="2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2" xfId="0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</cellXfs>
  <cellStyles count="14">
    <cellStyle name="Comma 2" xfId="12" xr:uid="{00000000-0005-0000-0000-000000000000}"/>
    <cellStyle name="Normal 2" xfId="1" xr:uid="{00000000-0005-0000-0000-000002000000}"/>
    <cellStyle name="Normal 2 2" xfId="13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  <cellStyle name="Normal 4 2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ปกติ" xfId="0" builtinId="0"/>
    <cellStyle name="ปกติ 2" xfId="10" xr:uid="{00000000-0005-0000-0000-00000C000000}"/>
    <cellStyle name="ปกติ 3" xfId="11" xr:uid="{00000000-0005-0000-0000-00000D000000}"/>
  </cellStyles>
  <dxfs count="0"/>
  <tableStyles count="1" defaultTableStyle="TableStyleMedium2" defaultPivotStyle="PivotStyleLight16">
    <tableStyle name="MySqlDefault" pivot="0" table="0" count="0" xr9:uid="{00000000-0011-0000-FFFF-FFFF00000000}"/>
  </tableStyles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0</xdr:row>
      <xdr:rowOff>142875</xdr:rowOff>
    </xdr:from>
    <xdr:to>
      <xdr:col>5</xdr:col>
      <xdr:colOff>1609725</xdr:colOff>
      <xdr:row>3</xdr:row>
      <xdr:rowOff>257175</xdr:rowOff>
    </xdr:to>
    <xdr:pic>
      <xdr:nvPicPr>
        <xdr:cNvPr id="1091" name="Picture 132" descr="mju_logo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42875"/>
          <a:ext cx="10668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9525</xdr:colOff>
      <xdr:row>12</xdr:row>
      <xdr:rowOff>152400</xdr:rowOff>
    </xdr:from>
    <xdr:to>
      <xdr:col>19</xdr:col>
      <xdr:colOff>171451</xdr:colOff>
      <xdr:row>13</xdr:row>
      <xdr:rowOff>19050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6826" t="49079" r="72289" b="49254"/>
        <a:stretch/>
      </xdr:blipFill>
      <xdr:spPr>
        <a:xfrm>
          <a:off x="13554075" y="3429000"/>
          <a:ext cx="161926" cy="180975"/>
        </a:xfrm>
        <a:prstGeom prst="rect">
          <a:avLst/>
        </a:prstGeom>
      </xdr:spPr>
    </xdr:pic>
    <xdr:clientData/>
  </xdr:twoCellAnchor>
  <xdr:twoCellAnchor>
    <xdr:from>
      <xdr:col>17</xdr:col>
      <xdr:colOff>542925</xdr:colOff>
      <xdr:row>12</xdr:row>
      <xdr:rowOff>257176</xdr:rowOff>
    </xdr:from>
    <xdr:to>
      <xdr:col>18</xdr:col>
      <xdr:colOff>123825</xdr:colOff>
      <xdr:row>14</xdr:row>
      <xdr:rowOff>9525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868275" y="3533776"/>
          <a:ext cx="190500" cy="361949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66676</xdr:colOff>
      <xdr:row>12</xdr:row>
      <xdr:rowOff>276225</xdr:rowOff>
    </xdr:from>
    <xdr:to>
      <xdr:col>19</xdr:col>
      <xdr:colOff>323850</xdr:colOff>
      <xdr:row>13</xdr:row>
      <xdr:rowOff>190500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13611226" y="3552825"/>
          <a:ext cx="257174" cy="22860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9</xdr:row>
      <xdr:rowOff>28575</xdr:rowOff>
    </xdr:from>
    <xdr:to>
      <xdr:col>9</xdr:col>
      <xdr:colOff>333375</xdr:colOff>
      <xdr:row>11</xdr:row>
      <xdr:rowOff>104775</xdr:rowOff>
    </xdr:to>
    <xdr:sp macro="" textlink="">
      <xdr:nvSpPr>
        <xdr:cNvPr id="4097" name="Text Box 8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4600575" y="514350"/>
          <a:ext cx="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3</xdr:col>
      <xdr:colOff>866775</xdr:colOff>
      <xdr:row>0</xdr:row>
      <xdr:rowOff>76201</xdr:rowOff>
    </xdr:from>
    <xdr:to>
      <xdr:col>5</xdr:col>
      <xdr:colOff>485775</xdr:colOff>
      <xdr:row>4</xdr:row>
      <xdr:rowOff>38100</xdr:rowOff>
    </xdr:to>
    <xdr:pic>
      <xdr:nvPicPr>
        <xdr:cNvPr id="7" name="Picture 132" descr="mju_log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1"/>
          <a:ext cx="1123950" cy="1047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J92"/>
  <sheetViews>
    <sheetView showGridLines="0" tabSelected="1" zoomScaleNormal="100" zoomScaleSheetLayoutView="100" workbookViewId="0">
      <selection activeCell="U21" sqref="U21"/>
    </sheetView>
  </sheetViews>
  <sheetFormatPr defaultRowHeight="24.75" x14ac:dyDescent="0.6"/>
  <cols>
    <col min="1" max="1" width="13.140625" style="1" customWidth="1"/>
    <col min="2" max="2" width="28.7109375" style="1" customWidth="1"/>
    <col min="3" max="3" width="10.28515625" style="1" customWidth="1"/>
    <col min="4" max="4" width="3" style="1" customWidth="1"/>
    <col min="5" max="5" width="12.140625" style="1" customWidth="1"/>
    <col min="6" max="6" width="32" style="1" customWidth="1"/>
    <col min="7" max="7" width="10.28515625" style="1" customWidth="1"/>
    <col min="8" max="8" width="3" style="1" customWidth="1"/>
    <col min="9" max="9" width="11.85546875" style="1" customWidth="1"/>
    <col min="10" max="14" width="7.85546875" style="1" customWidth="1"/>
    <col min="15" max="15" width="2.85546875" style="1" customWidth="1"/>
    <col min="16" max="22" width="9.140625" style="1"/>
    <col min="23" max="36" width="9.140625" style="1" hidden="1" customWidth="1"/>
    <col min="37" max="16384" width="9.140625" style="1"/>
  </cols>
  <sheetData>
    <row r="1" spans="1:36" x14ac:dyDescent="0.6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 t="s">
        <v>0</v>
      </c>
    </row>
    <row r="2" spans="1:36" x14ac:dyDescent="0.6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36" x14ac:dyDescent="0.6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36" x14ac:dyDescent="0.6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36" x14ac:dyDescent="0.6">
      <c r="A5" s="289" t="s">
        <v>40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</row>
    <row r="6" spans="1:36" x14ac:dyDescent="0.6">
      <c r="A6" s="289" t="s">
        <v>43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</row>
    <row r="7" spans="1:36" x14ac:dyDescent="0.6">
      <c r="B7" s="8"/>
      <c r="C7" s="37"/>
      <c r="D7" s="8"/>
      <c r="E7" s="8"/>
      <c r="F7" s="8"/>
      <c r="G7" s="8"/>
      <c r="H7" s="8"/>
      <c r="I7" s="8"/>
      <c r="J7" s="8"/>
      <c r="K7" s="8"/>
      <c r="L7" s="8"/>
      <c r="M7" s="8"/>
      <c r="N7" s="6"/>
    </row>
    <row r="8" spans="1:36" ht="23.25" customHeight="1" x14ac:dyDescent="0.6">
      <c r="A8" s="44" t="s">
        <v>1</v>
      </c>
      <c r="B8" s="38"/>
      <c r="C8" s="38"/>
      <c r="D8" s="38"/>
      <c r="E8" s="38"/>
      <c r="F8" s="38"/>
      <c r="G8" s="38"/>
      <c r="H8" s="38"/>
      <c r="I8" s="38"/>
      <c r="J8" s="38"/>
      <c r="K8" s="9"/>
      <c r="L8" s="9"/>
      <c r="M8" s="9"/>
      <c r="N8" s="6"/>
    </row>
    <row r="9" spans="1:36" ht="23.25" customHeight="1" x14ac:dyDescent="0.6">
      <c r="A9" s="55" t="s">
        <v>44</v>
      </c>
      <c r="B9" s="281"/>
      <c r="C9" s="282"/>
      <c r="D9" s="56"/>
      <c r="E9" s="56" t="s">
        <v>46</v>
      </c>
      <c r="F9" s="281"/>
      <c r="G9" s="282"/>
      <c r="H9" s="33"/>
      <c r="I9" s="56" t="s">
        <v>49</v>
      </c>
      <c r="J9" s="281" t="s">
        <v>45</v>
      </c>
      <c r="K9" s="283"/>
      <c r="L9" s="283"/>
      <c r="M9" s="283"/>
      <c r="N9" s="282"/>
      <c r="P9" s="103" t="s">
        <v>90</v>
      </c>
      <c r="Q9" s="104"/>
      <c r="R9" s="104"/>
      <c r="S9" s="104"/>
      <c r="T9" s="104"/>
      <c r="U9" s="105"/>
      <c r="W9" s="1" t="s">
        <v>55</v>
      </c>
      <c r="X9" s="1" t="s">
        <v>67</v>
      </c>
      <c r="Y9" s="1" t="s">
        <v>62</v>
      </c>
      <c r="Z9" s="1" t="s">
        <v>63</v>
      </c>
      <c r="AA9" s="1" t="s">
        <v>64</v>
      </c>
      <c r="AB9" s="1" t="s">
        <v>65</v>
      </c>
      <c r="AC9" s="1" t="s">
        <v>74</v>
      </c>
      <c r="AD9" s="1" t="s">
        <v>66</v>
      </c>
      <c r="AE9" s="1" t="s">
        <v>68</v>
      </c>
      <c r="AF9" s="1" t="s">
        <v>70</v>
      </c>
      <c r="AG9" s="1" t="s">
        <v>69</v>
      </c>
      <c r="AH9" s="1" t="s">
        <v>71</v>
      </c>
      <c r="AI9" s="1" t="s">
        <v>72</v>
      </c>
      <c r="AJ9" s="1" t="s">
        <v>73</v>
      </c>
    </row>
    <row r="10" spans="1:36" s="52" customFormat="1" ht="7.5" customHeight="1" x14ac:dyDescent="0.6">
      <c r="A10" s="48"/>
      <c r="B10" s="49"/>
      <c r="C10" s="49"/>
      <c r="D10" s="50"/>
      <c r="E10" s="50"/>
      <c r="F10" s="51"/>
      <c r="G10" s="51"/>
      <c r="H10" s="50"/>
      <c r="I10" s="48"/>
      <c r="J10" s="51"/>
      <c r="K10" s="51"/>
      <c r="L10" s="51"/>
      <c r="M10" s="51"/>
      <c r="N10" s="51"/>
      <c r="P10" s="106"/>
      <c r="Q10" s="107"/>
      <c r="R10" s="107"/>
      <c r="S10" s="107"/>
      <c r="T10" s="107"/>
      <c r="U10" s="108"/>
    </row>
    <row r="11" spans="1:36" ht="23.25" customHeight="1" x14ac:dyDescent="0.6">
      <c r="A11" s="56" t="s">
        <v>48</v>
      </c>
      <c r="B11" s="284" t="s">
        <v>52</v>
      </c>
      <c r="C11" s="285"/>
      <c r="D11" s="56"/>
      <c r="E11" s="56" t="s">
        <v>47</v>
      </c>
      <c r="F11" s="284" t="s">
        <v>56</v>
      </c>
      <c r="G11" s="285"/>
      <c r="H11" s="33"/>
      <c r="I11" s="56" t="s">
        <v>50</v>
      </c>
      <c r="J11" s="284" t="s">
        <v>58</v>
      </c>
      <c r="K11" s="286"/>
      <c r="L11" s="286"/>
      <c r="M11" s="286"/>
      <c r="N11" s="285"/>
      <c r="P11" s="109" t="s">
        <v>91</v>
      </c>
      <c r="Q11" s="107"/>
      <c r="R11" s="107"/>
      <c r="S11" s="113"/>
      <c r="T11" s="107"/>
      <c r="U11" s="108"/>
      <c r="W11" s="1">
        <f>VLOOKUP($J$11,น้ำหนัก!$A$1:$O$4,2,FALSE)</f>
        <v>0</v>
      </c>
      <c r="X11" s="1">
        <f>VLOOKUP(J11,น้ำหนัก!$A$1:$O$4,3,FALSE)</f>
        <v>40</v>
      </c>
      <c r="Y11" s="1">
        <f>VLOOKUP(J11,น้ำหนัก!$A$1:$O$4,4,FALSE)</f>
        <v>40</v>
      </c>
      <c r="Z11" s="1">
        <f>VLOOKUP(J11,น้ำหนัก!$A$1:$O$4,5,FALSE)</f>
        <v>15</v>
      </c>
      <c r="AA11" s="1">
        <f>VLOOKUP(J11,น้ำหนัก!$A$1:$O$4,6,FALSE)</f>
        <v>5</v>
      </c>
      <c r="AB11" s="1">
        <f>VLOOKUP(J11,น้ำหนัก!$A$1:$O$4,7,FALSE)</f>
        <v>5</v>
      </c>
      <c r="AC11" s="1">
        <f>VLOOKUP(J11,น้ำหนัก!$A$1:$O$4,8,FALSE)</f>
        <v>5</v>
      </c>
      <c r="AD11" s="1">
        <f>VLOOKUP(J11,น้ำหนัก!$A$1:$O$4,9,FALSE)</f>
        <v>5</v>
      </c>
      <c r="AE11" s="1">
        <f>VLOOKUP(J11,น้ำหนัก!$A$1:$O$4,10,FALSE)</f>
        <v>10</v>
      </c>
      <c r="AF11" s="1">
        <f>VLOOKUP(J11,น้ำหนัก!$A$1:$O$4,11,FALSE)</f>
        <v>5</v>
      </c>
      <c r="AG11" s="1">
        <f>VLOOKUP(J11,น้ำหนัก!$A$1:$O$4,12,FALSE)</f>
        <v>5</v>
      </c>
      <c r="AH11" s="1">
        <f>VLOOKUP(J11,น้ำหนัก!$A$1:$O$4,13,FALSE)</f>
        <v>10</v>
      </c>
      <c r="AI11" s="1">
        <f>VLOOKUP(J11,น้ำหนัก!$A$1:$O$4,14,FALSE)</f>
        <v>5</v>
      </c>
      <c r="AJ11" s="1">
        <f>VLOOKUP(J11,น้ำหนัก!$A$1:$O$4,15,FALSE)</f>
        <v>5</v>
      </c>
    </row>
    <row r="12" spans="1:36" s="52" customFormat="1" ht="7.5" customHeight="1" x14ac:dyDescent="0.6">
      <c r="A12" s="50"/>
      <c r="B12" s="49"/>
      <c r="C12" s="49"/>
      <c r="D12" s="50"/>
      <c r="E12" s="50"/>
      <c r="F12" s="53"/>
      <c r="G12" s="53"/>
      <c r="H12" s="50"/>
      <c r="I12" s="50"/>
      <c r="J12" s="51"/>
      <c r="K12" s="51"/>
      <c r="L12" s="51"/>
      <c r="M12" s="51"/>
      <c r="N12" s="51"/>
      <c r="P12" s="106"/>
      <c r="Q12" s="107"/>
      <c r="R12" s="107"/>
      <c r="S12" s="107"/>
      <c r="T12" s="107"/>
      <c r="U12" s="108"/>
    </row>
    <row r="13" spans="1:36" x14ac:dyDescent="0.6">
      <c r="A13" s="57" t="s">
        <v>180</v>
      </c>
      <c r="B13" s="43"/>
      <c r="C13" s="43"/>
      <c r="D13" s="33"/>
      <c r="E13" s="43"/>
      <c r="F13" s="43"/>
      <c r="G13" s="33"/>
      <c r="H13" s="33"/>
      <c r="I13" s="43"/>
      <c r="J13" s="43"/>
      <c r="K13" s="43"/>
      <c r="L13" s="43"/>
      <c r="M13" s="43"/>
      <c r="N13" s="43"/>
      <c r="P13" s="109" t="s">
        <v>92</v>
      </c>
      <c r="Q13" s="107"/>
      <c r="R13" s="107"/>
      <c r="S13" s="102"/>
      <c r="T13" s="107"/>
      <c r="U13" s="108"/>
      <c r="W13" s="1" t="s">
        <v>95</v>
      </c>
      <c r="X13" s="1" t="s">
        <v>12</v>
      </c>
      <c r="Y13" s="1" t="s">
        <v>96</v>
      </c>
      <c r="Z13" s="1" t="s">
        <v>97</v>
      </c>
      <c r="AA13" s="1" t="s">
        <v>98</v>
      </c>
    </row>
    <row r="14" spans="1:36" ht="23.25" customHeight="1" x14ac:dyDescent="0.6">
      <c r="B14" s="9"/>
      <c r="C14" s="38"/>
      <c r="D14" s="9"/>
      <c r="E14" s="9"/>
      <c r="F14" s="9"/>
      <c r="G14" s="9"/>
      <c r="H14" s="9"/>
      <c r="I14" s="9"/>
      <c r="J14" s="9"/>
      <c r="K14" s="9"/>
      <c r="L14" s="9"/>
      <c r="M14" s="9"/>
      <c r="N14" s="6"/>
      <c r="P14" s="106"/>
      <c r="Q14" s="107"/>
      <c r="R14" s="107"/>
      <c r="S14" s="107"/>
      <c r="T14" s="107"/>
      <c r="U14" s="108"/>
      <c r="W14" s="1">
        <v>1</v>
      </c>
      <c r="X14" s="1" t="str">
        <f>IF(J11="ผู้อำนวยการสำนักงานคณบดี","1.1 การสนับสนุนงานของหน่วยงานให้สอดคล้องกับยุทธศาสตร์ของมหาวิทยาลัย",IF(J11="หัวหน้างาน","1.1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การแก้ไขปัญหาและการพัฒนางาน",""))</f>
        <v/>
      </c>
      <c r="Y14" s="1" t="str">
        <f>IF(J11="ผู้อำนวยการสำนักงานคณบดี","ระดับความสำเร็จในการบริหารงานตามแผนยุทธศาสตร์ของมหาวิทยาลัย",IF(J11="หัวหน้างาน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การแก้ไขปัญหาและการพัฒนางาน",""))</f>
        <v/>
      </c>
      <c r="Z14" s="1" t="str">
        <f>IF(J11="ผู้อำนวยการสำนักงานคณบดี",15,IF(J11="หัวหน้างาน",15,""))</f>
        <v/>
      </c>
      <c r="AA14" s="1" t="str">
        <f>IF(J11="ผู้อำนวยการสำนักงานคณบดี","ค่าคะแนนจากกองแผนงาน",IF(J11="หัวหน้างาน","ประเมิน 3 ด้าน ได้แก่ 1) การป้องกัน  2) การแก้ไขปัญหา  3) การพัฒนางาน",""))</f>
        <v/>
      </c>
    </row>
    <row r="15" spans="1:36" s="2" customFormat="1" ht="22.5" x14ac:dyDescent="0.55000000000000004">
      <c r="A15" s="10" t="s">
        <v>2</v>
      </c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P15" s="110"/>
      <c r="Q15" s="111"/>
      <c r="R15" s="114" t="s">
        <v>93</v>
      </c>
      <c r="S15" s="111"/>
      <c r="T15" s="114" t="s">
        <v>94</v>
      </c>
      <c r="U15" s="112"/>
      <c r="W15" s="2">
        <v>2</v>
      </c>
      <c r="X15" s="2" t="str">
        <f>IF(J11="ผู้อำนวยการสำนักงานคณบดี","1.2 การบริหารงานตามแผนงานและตามตำแหน่งที่ได้รับการแต่งตั้ง โดยพิจารณาจากผลงานที่แสดงถึงการป้องกันปัญหา การแก้ไขปัญหาและการพัฒนางาน",IF(J11="หัวหน้างาน","1.2 การบริหารงานและการจัดการตามหลักธรรมาภิบาล",""))</f>
        <v/>
      </c>
      <c r="Y15" s="2" t="str">
        <f>IF(J11="ผู้อำนวยการสำนักงานคณบดี","ระดับความสำเร็จในการบริหารงานตามแผนงานตามตำแหน่งที่ได้รับแต่งตั้ง  โดยพิจารณาจากผลงานที่แสดงถึงการป้องกันปัญหา การแก้ไขปัญหาและการพัฒนางาน",IF(J11="หัวหน้างาน","ความสามารถในการบริหารและการจัดการตามหลักธรรมาภิบาล",""))</f>
        <v/>
      </c>
      <c r="Z15" s="2" t="str">
        <f>IF(J11="ผู้อำนวยการสำนักงานคณบดี",20,IF(J11="หัวหน้างาน",5,""))</f>
        <v/>
      </c>
      <c r="AA15" s="2" t="str">
        <f>IF(J11="ผู้อำนวยการสำนักงานคณบดี","ประเมิน 3 ด้าน ได้แก่ 1) การป้องกัน  2) การแก้ไขปัญหา  3) การพัฒนางาน",IF(J11="หัวหน้างาน","คะแนนประเมินโดยผู้อำนวยการสำนักงานคณบดี",""))</f>
        <v/>
      </c>
    </row>
    <row r="16" spans="1:36" s="2" customFormat="1" ht="22.5" customHeight="1" x14ac:dyDescent="0.55000000000000004">
      <c r="A16" s="290" t="s">
        <v>38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W16" s="2">
        <v>3</v>
      </c>
      <c r="X16" s="2" t="str">
        <f>IF(J11="ผู้อำนวยการสำนักงานคณบดี","1.3 การบริหารงานและการจัดการตามหลักธรรมาภิบาล",IF(J11="หัวหน้างาน","",""))</f>
        <v/>
      </c>
      <c r="Y16" s="2" t="str">
        <f>IF(J11="ผู้อำนวยการสำนักงานคณบดี","ความสามารถในการบริหารและการจัดการตามหลักธรรมาภิบาล",IF(J11="หัวหน้างาน","",""))</f>
        <v/>
      </c>
      <c r="Z16" s="2" t="str">
        <f>IF(J11="ผู้อำนวยการสำนักงานคณบดี",5,IF(J11="หัวหน้างาน","",""))</f>
        <v/>
      </c>
      <c r="AA16" s="2" t="str">
        <f>IF(J11="ผู้อำนวยการสำนักงานคณบดี","คะแนนประเมินโดยคณบดี",IF(J11="หัวหน้างาน","",""))</f>
        <v/>
      </c>
    </row>
    <row r="17" spans="1:14" s="2" customFormat="1" ht="37.5" customHeight="1" x14ac:dyDescent="0.55000000000000004">
      <c r="A17" s="290" t="s">
        <v>42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</row>
    <row r="18" spans="1:14" s="2" customFormat="1" ht="23.25" customHeight="1" x14ac:dyDescent="0.55000000000000004">
      <c r="A18" s="298" t="s">
        <v>41</v>
      </c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</row>
    <row r="19" spans="1:14" s="2" customFormat="1" ht="22.5" customHeight="1" x14ac:dyDescent="0.55000000000000004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6">
      <c r="A20" s="40" t="s">
        <v>3</v>
      </c>
      <c r="D20" s="40"/>
      <c r="E20" s="40"/>
      <c r="F20" s="40"/>
      <c r="G20" s="40"/>
      <c r="H20" s="40"/>
      <c r="I20" s="40"/>
      <c r="J20" s="40"/>
      <c r="K20" s="13"/>
      <c r="L20" s="13"/>
      <c r="M20" s="13"/>
      <c r="N20" s="6"/>
    </row>
    <row r="21" spans="1:14" s="3" customFormat="1" ht="18.75" x14ac:dyDescent="0.45">
      <c r="A21" s="229" t="s">
        <v>4</v>
      </c>
      <c r="B21" s="230"/>
      <c r="C21" s="231"/>
      <c r="D21" s="235" t="s">
        <v>5</v>
      </c>
      <c r="E21" s="236"/>
      <c r="F21" s="237"/>
      <c r="G21" s="225" t="s">
        <v>6</v>
      </c>
      <c r="H21" s="226"/>
      <c r="I21" s="208" t="s">
        <v>7</v>
      </c>
      <c r="J21" s="192" t="s">
        <v>8</v>
      </c>
      <c r="K21" s="193"/>
      <c r="L21" s="193"/>
      <c r="M21" s="193"/>
      <c r="N21" s="194"/>
    </row>
    <row r="22" spans="1:14" s="3" customFormat="1" ht="18.75" x14ac:dyDescent="0.45">
      <c r="A22" s="232"/>
      <c r="B22" s="233"/>
      <c r="C22" s="234"/>
      <c r="D22" s="238"/>
      <c r="E22" s="239"/>
      <c r="F22" s="240"/>
      <c r="G22" s="227"/>
      <c r="H22" s="228"/>
      <c r="I22" s="209"/>
      <c r="J22" s="115">
        <v>1</v>
      </c>
      <c r="K22" s="115">
        <v>2</v>
      </c>
      <c r="L22" s="115">
        <v>3</v>
      </c>
      <c r="M22" s="115">
        <v>4</v>
      </c>
      <c r="N22" s="115">
        <v>5</v>
      </c>
    </row>
    <row r="23" spans="1:14" s="2" customFormat="1" ht="21.95" customHeight="1" x14ac:dyDescent="0.55000000000000004">
      <c r="A23" s="287" t="str">
        <f>IF(W11=0,"1. ภาระงานบริหาร  (ร้อยละ 0)","1. ภาระงานบริหาร  (ร้อยละ "&amp;W11&amp;")")</f>
        <v>1. ภาระงานบริหาร  (ร้อยละ 0)</v>
      </c>
      <c r="B23" s="288"/>
      <c r="C23" s="288"/>
      <c r="D23" s="288"/>
      <c r="E23" s="39"/>
      <c r="F23" s="39"/>
      <c r="G23" s="14"/>
      <c r="H23" s="14"/>
      <c r="I23" s="14"/>
      <c r="J23" s="14"/>
      <c r="K23" s="14"/>
      <c r="L23" s="14"/>
      <c r="M23" s="14"/>
      <c r="N23" s="15"/>
    </row>
    <row r="24" spans="1:14" s="2" customFormat="1" ht="57.75" customHeight="1" x14ac:dyDescent="0.55000000000000004">
      <c r="A24" s="195" t="str">
        <f>IF(X14&lt;&gt;"",X14,"")</f>
        <v/>
      </c>
      <c r="B24" s="196"/>
      <c r="C24" s="197"/>
      <c r="D24" s="195" t="str">
        <f>IF(Y14&lt;&gt;"",Y14,"")</f>
        <v/>
      </c>
      <c r="E24" s="196"/>
      <c r="F24" s="197"/>
      <c r="G24" s="199" t="str">
        <f>IF(Z14&lt;&gt;"",Z14,"")</f>
        <v/>
      </c>
      <c r="H24" s="200"/>
      <c r="I24" s="117"/>
      <c r="J24" s="195" t="str">
        <f>IF(AA14&lt;&gt;"",AA14,"")</f>
        <v/>
      </c>
      <c r="K24" s="196"/>
      <c r="L24" s="196"/>
      <c r="M24" s="196"/>
      <c r="N24" s="197"/>
    </row>
    <row r="25" spans="1:14" s="2" customFormat="1" ht="58.5" customHeight="1" x14ac:dyDescent="0.55000000000000004">
      <c r="A25" s="195" t="str">
        <f>IF(X15&lt;&gt;"",X15,"")</f>
        <v/>
      </c>
      <c r="B25" s="196"/>
      <c r="C25" s="197"/>
      <c r="D25" s="195" t="str">
        <f>IF(Y15&lt;&gt;"",Y15,"")</f>
        <v/>
      </c>
      <c r="E25" s="196"/>
      <c r="F25" s="197"/>
      <c r="G25" s="199" t="str">
        <f>IF(Z15&lt;&gt;"",Z15,"")</f>
        <v/>
      </c>
      <c r="H25" s="200"/>
      <c r="I25" s="117"/>
      <c r="J25" s="195" t="str">
        <f>IF(AA15&lt;&gt;"",AA15,"")</f>
        <v/>
      </c>
      <c r="K25" s="196"/>
      <c r="L25" s="196"/>
      <c r="M25" s="196"/>
      <c r="N25" s="197"/>
    </row>
    <row r="26" spans="1:14" s="2" customFormat="1" ht="47.25" customHeight="1" x14ac:dyDescent="0.55000000000000004">
      <c r="A26" s="198" t="str">
        <f>IF(X16&lt;&gt;"",X16,"")</f>
        <v/>
      </c>
      <c r="B26" s="198"/>
      <c r="C26" s="198"/>
      <c r="D26" s="195" t="str">
        <f>IF(Y16&lt;&gt;"",Y16,"")</f>
        <v/>
      </c>
      <c r="E26" s="196"/>
      <c r="F26" s="197"/>
      <c r="G26" s="199" t="str">
        <f>IF(Z16&lt;&gt;"",Z16,"")</f>
        <v/>
      </c>
      <c r="H26" s="200"/>
      <c r="I26" s="116"/>
      <c r="J26" s="195" t="str">
        <f>IF(AA16&lt;&gt;"",AA16,"")</f>
        <v/>
      </c>
      <c r="K26" s="196"/>
      <c r="L26" s="196"/>
      <c r="M26" s="196"/>
      <c r="N26" s="197"/>
    </row>
    <row r="27" spans="1:14" s="2" customFormat="1" ht="22.5" x14ac:dyDescent="0.55000000000000004">
      <c r="A27" s="201"/>
      <c r="B27" s="202"/>
      <c r="C27" s="202"/>
      <c r="D27" s="203" t="s">
        <v>99</v>
      </c>
      <c r="E27" s="203"/>
      <c r="F27" s="204"/>
      <c r="G27" s="205" t="str">
        <f>IF(G24&lt;&gt;"",SUM(G24:H26),"")</f>
        <v/>
      </c>
      <c r="H27" s="206"/>
      <c r="I27" s="119"/>
      <c r="J27" s="201"/>
      <c r="K27" s="202"/>
      <c r="L27" s="202"/>
      <c r="M27" s="202"/>
      <c r="N27" s="207"/>
    </row>
    <row r="28" spans="1:14" s="2" customFormat="1" ht="22.5" x14ac:dyDescent="0.55000000000000004">
      <c r="A28" s="287" t="str">
        <f>IF(X11=0,"2. ภาระงานประจำ  (ร้อยละ 0)","2. ภาระงานประจำ  (ร้อยละ "&amp;X11&amp;")")</f>
        <v>2. ภาระงานประจำ  (ร้อยละ 40)</v>
      </c>
      <c r="B28" s="288"/>
      <c r="C28" s="288"/>
      <c r="D28" s="288"/>
      <c r="E28" s="39"/>
      <c r="F28" s="39"/>
      <c r="G28" s="14"/>
      <c r="H28" s="14"/>
      <c r="I28" s="14"/>
      <c r="J28" s="14"/>
      <c r="K28" s="14"/>
      <c r="L28" s="14"/>
      <c r="M28" s="14"/>
      <c r="N28" s="15"/>
    </row>
    <row r="29" spans="1:14" s="2" customFormat="1" ht="22.5" customHeight="1" x14ac:dyDescent="0.55000000000000004">
      <c r="A29" s="308"/>
      <c r="B29" s="309"/>
      <c r="C29" s="310"/>
      <c r="D29" s="16"/>
      <c r="E29" s="17"/>
      <c r="F29" s="18"/>
      <c r="G29" s="217"/>
      <c r="H29" s="218"/>
      <c r="I29" s="19"/>
      <c r="J29" s="19"/>
      <c r="K29" s="19"/>
      <c r="L29" s="19"/>
      <c r="M29" s="19"/>
      <c r="N29" s="19"/>
    </row>
    <row r="30" spans="1:14" s="2" customFormat="1" ht="22.5" x14ac:dyDescent="0.55000000000000004">
      <c r="A30" s="311"/>
      <c r="B30" s="312"/>
      <c r="C30" s="313"/>
      <c r="D30" s="20"/>
      <c r="E30" s="21"/>
      <c r="F30" s="22"/>
      <c r="G30" s="262"/>
      <c r="H30" s="263"/>
      <c r="I30" s="23"/>
      <c r="J30" s="23"/>
      <c r="K30" s="23"/>
      <c r="L30" s="23"/>
      <c r="M30" s="23"/>
      <c r="N30" s="23"/>
    </row>
    <row r="31" spans="1:14" s="2" customFormat="1" ht="22.5" x14ac:dyDescent="0.55000000000000004">
      <c r="A31" s="25" t="str">
        <f>IF(Y11=0,"3.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0)","3.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"&amp; Y11&amp;")")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31" s="46"/>
      <c r="C31" s="4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</row>
    <row r="32" spans="1:14" s="2" customFormat="1" ht="22.5" customHeight="1" x14ac:dyDescent="0.55000000000000004">
      <c r="A32" s="257" t="s">
        <v>75</v>
      </c>
      <c r="B32" s="257"/>
      <c r="C32" s="257"/>
      <c r="D32" s="257"/>
      <c r="E32" s="257"/>
      <c r="F32" s="257"/>
      <c r="G32" s="219">
        <f>IF(Z11=0,0,Z11)</f>
        <v>15</v>
      </c>
      <c r="H32" s="220"/>
      <c r="I32" s="87"/>
      <c r="J32" s="87"/>
      <c r="K32" s="87"/>
      <c r="L32" s="87"/>
      <c r="M32" s="87"/>
      <c r="N32" s="87"/>
    </row>
    <row r="33" spans="1:14" s="2" customFormat="1" ht="22.5" customHeight="1" x14ac:dyDescent="0.55000000000000004">
      <c r="A33" s="89" t="s">
        <v>76</v>
      </c>
      <c r="B33" s="92"/>
      <c r="C33" s="93"/>
      <c r="D33" s="92"/>
      <c r="E33" s="94"/>
      <c r="F33" s="93"/>
      <c r="G33" s="221">
        <f>IF(AA11=0,0,AA11)</f>
        <v>5</v>
      </c>
      <c r="H33" s="222"/>
      <c r="I33" s="91"/>
      <c r="J33" s="91"/>
      <c r="K33" s="91"/>
      <c r="L33" s="91"/>
      <c r="M33" s="91"/>
      <c r="N33" s="91"/>
    </row>
    <row r="34" spans="1:14" s="2" customFormat="1" ht="59.25" customHeight="1" x14ac:dyDescent="0.55000000000000004">
      <c r="A34" s="195"/>
      <c r="B34" s="196"/>
      <c r="C34" s="197"/>
      <c r="D34" s="258"/>
      <c r="E34" s="259"/>
      <c r="F34" s="260"/>
      <c r="G34" s="264"/>
      <c r="H34" s="265"/>
      <c r="I34" s="19"/>
      <c r="J34" s="19"/>
      <c r="K34" s="19"/>
      <c r="L34" s="19"/>
      <c r="M34" s="19"/>
      <c r="N34" s="19"/>
    </row>
    <row r="35" spans="1:14" s="2" customFormat="1" ht="22.5" customHeight="1" x14ac:dyDescent="0.55000000000000004">
      <c r="A35" s="95" t="s">
        <v>77</v>
      </c>
      <c r="B35" s="94"/>
      <c r="C35" s="93"/>
      <c r="D35" s="92"/>
      <c r="E35" s="94"/>
      <c r="F35" s="93"/>
      <c r="G35" s="221">
        <f>IF(AB11=0,0,AB11)</f>
        <v>5</v>
      </c>
      <c r="H35" s="222"/>
      <c r="I35" s="91"/>
      <c r="J35" s="91"/>
      <c r="K35" s="91"/>
      <c r="L35" s="91"/>
      <c r="M35" s="91"/>
      <c r="N35" s="91"/>
    </row>
    <row r="36" spans="1:14" s="2" customFormat="1" ht="59.25" customHeight="1" x14ac:dyDescent="0.55000000000000004">
      <c r="A36" s="195"/>
      <c r="B36" s="196"/>
      <c r="C36" s="197"/>
      <c r="D36" s="258"/>
      <c r="E36" s="259"/>
      <c r="F36" s="260"/>
      <c r="G36" s="264"/>
      <c r="H36" s="265"/>
      <c r="I36" s="19"/>
      <c r="J36" s="19"/>
      <c r="K36" s="19"/>
      <c r="L36" s="19"/>
      <c r="M36" s="19"/>
      <c r="N36" s="19"/>
    </row>
    <row r="37" spans="1:14" s="2" customFormat="1" ht="22.5" customHeight="1" x14ac:dyDescent="0.55000000000000004">
      <c r="A37" s="95" t="s">
        <v>87</v>
      </c>
      <c r="B37" s="94"/>
      <c r="C37" s="93"/>
      <c r="D37" s="92"/>
      <c r="E37" s="94"/>
      <c r="F37" s="93"/>
      <c r="G37" s="221">
        <f>IF(AC11=0,0,AC11)</f>
        <v>5</v>
      </c>
      <c r="H37" s="222"/>
      <c r="I37" s="91"/>
      <c r="J37" s="91"/>
      <c r="K37" s="91"/>
      <c r="L37" s="91"/>
      <c r="M37" s="91"/>
      <c r="N37" s="91"/>
    </row>
    <row r="38" spans="1:14" s="2" customFormat="1" ht="59.25" customHeight="1" x14ac:dyDescent="0.55000000000000004">
      <c r="A38" s="198"/>
      <c r="B38" s="198"/>
      <c r="C38" s="198"/>
      <c r="D38" s="306"/>
      <c r="E38" s="306"/>
      <c r="F38" s="306"/>
      <c r="G38" s="307"/>
      <c r="H38" s="307"/>
      <c r="I38" s="24"/>
      <c r="J38" s="24"/>
      <c r="K38" s="24"/>
      <c r="L38" s="24"/>
      <c r="M38" s="24"/>
      <c r="N38" s="24"/>
    </row>
    <row r="39" spans="1:14" s="3" customFormat="1" ht="18.75" x14ac:dyDescent="0.45">
      <c r="A39" s="229" t="s">
        <v>4</v>
      </c>
      <c r="B39" s="230"/>
      <c r="C39" s="231"/>
      <c r="D39" s="235" t="s">
        <v>5</v>
      </c>
      <c r="E39" s="236"/>
      <c r="F39" s="237"/>
      <c r="G39" s="225" t="s">
        <v>6</v>
      </c>
      <c r="H39" s="226"/>
      <c r="I39" s="208" t="s">
        <v>7</v>
      </c>
      <c r="J39" s="192" t="s">
        <v>8</v>
      </c>
      <c r="K39" s="193"/>
      <c r="L39" s="193"/>
      <c r="M39" s="193"/>
      <c r="N39" s="194"/>
    </row>
    <row r="40" spans="1:14" s="3" customFormat="1" ht="18.75" x14ac:dyDescent="0.45">
      <c r="A40" s="232"/>
      <c r="B40" s="233"/>
      <c r="C40" s="234"/>
      <c r="D40" s="238"/>
      <c r="E40" s="239"/>
      <c r="F40" s="240"/>
      <c r="G40" s="227"/>
      <c r="H40" s="228"/>
      <c r="I40" s="209"/>
      <c r="J40" s="115">
        <v>1</v>
      </c>
      <c r="K40" s="115">
        <v>2</v>
      </c>
      <c r="L40" s="115">
        <v>3</v>
      </c>
      <c r="M40" s="115">
        <v>4</v>
      </c>
      <c r="N40" s="115">
        <v>5</v>
      </c>
    </row>
    <row r="41" spans="1:14" s="2" customFormat="1" ht="22.5" customHeight="1" x14ac:dyDescent="0.55000000000000004">
      <c r="A41" s="257" t="s">
        <v>78</v>
      </c>
      <c r="B41" s="257"/>
      <c r="C41" s="257"/>
      <c r="D41" s="257"/>
      <c r="E41" s="257"/>
      <c r="F41" s="257"/>
      <c r="G41" s="223">
        <f>IF(AD11=0,0,AD11)</f>
        <v>5</v>
      </c>
      <c r="H41" s="224"/>
      <c r="I41" s="87"/>
      <c r="J41" s="87"/>
      <c r="K41" s="87"/>
      <c r="L41" s="87"/>
      <c r="M41" s="87"/>
      <c r="N41" s="87"/>
    </row>
    <row r="42" spans="1:14" s="2" customFormat="1" ht="22.5" x14ac:dyDescent="0.55000000000000004">
      <c r="A42" s="314" t="s">
        <v>79</v>
      </c>
      <c r="B42" s="315"/>
      <c r="C42" s="316"/>
      <c r="D42" s="251"/>
      <c r="E42" s="252"/>
      <c r="F42" s="253"/>
      <c r="G42" s="247">
        <f>IF(AD11=0,0,AD11)</f>
        <v>5</v>
      </c>
      <c r="H42" s="248"/>
      <c r="I42" s="245"/>
      <c r="J42" s="245"/>
      <c r="K42" s="245"/>
      <c r="L42" s="245"/>
      <c r="M42" s="245"/>
      <c r="N42" s="245"/>
    </row>
    <row r="43" spans="1:14" s="2" customFormat="1" ht="22.5" x14ac:dyDescent="0.55000000000000004">
      <c r="A43" s="266" t="s">
        <v>80</v>
      </c>
      <c r="B43" s="267"/>
      <c r="C43" s="268"/>
      <c r="D43" s="254"/>
      <c r="E43" s="255"/>
      <c r="F43" s="256"/>
      <c r="G43" s="249"/>
      <c r="H43" s="250"/>
      <c r="I43" s="246"/>
      <c r="J43" s="246"/>
      <c r="K43" s="246"/>
      <c r="L43" s="246"/>
      <c r="M43" s="246"/>
      <c r="N43" s="246"/>
    </row>
    <row r="44" spans="1:14" s="2" customFormat="1" ht="22.5" customHeight="1" x14ac:dyDescent="0.55000000000000004">
      <c r="A44" s="257" t="s">
        <v>81</v>
      </c>
      <c r="B44" s="257"/>
      <c r="C44" s="257"/>
      <c r="D44" s="257"/>
      <c r="E44" s="257"/>
      <c r="F44" s="257"/>
      <c r="G44" s="219">
        <f>IF(AE11=0,0,AE11)</f>
        <v>10</v>
      </c>
      <c r="H44" s="220"/>
      <c r="I44" s="87"/>
      <c r="J44" s="87"/>
      <c r="K44" s="87"/>
      <c r="L44" s="87"/>
      <c r="M44" s="87"/>
      <c r="N44" s="87"/>
    </row>
    <row r="45" spans="1:14" s="2" customFormat="1" ht="22.5" customHeight="1" x14ac:dyDescent="0.55000000000000004">
      <c r="A45" s="85" t="s">
        <v>82</v>
      </c>
      <c r="B45" s="84"/>
      <c r="C45" s="84"/>
      <c r="D45" s="84"/>
      <c r="E45" s="84"/>
      <c r="F45" s="84"/>
      <c r="G45" s="221">
        <f>IF(AF11=0,0,AF11)</f>
        <v>5</v>
      </c>
      <c r="H45" s="222"/>
      <c r="I45" s="91"/>
      <c r="J45" s="91"/>
      <c r="K45" s="91"/>
      <c r="L45" s="91"/>
      <c r="M45" s="91"/>
      <c r="N45" s="91"/>
    </row>
    <row r="46" spans="1:14" s="2" customFormat="1" ht="59.25" customHeight="1" x14ac:dyDescent="0.55000000000000004">
      <c r="A46" s="195"/>
      <c r="B46" s="196"/>
      <c r="C46" s="197"/>
      <c r="D46" s="258"/>
      <c r="E46" s="259"/>
      <c r="F46" s="260"/>
      <c r="G46" s="217"/>
      <c r="H46" s="218"/>
      <c r="I46" s="19"/>
      <c r="J46" s="19"/>
      <c r="K46" s="19"/>
      <c r="L46" s="19"/>
      <c r="M46" s="19"/>
      <c r="N46" s="19"/>
    </row>
    <row r="47" spans="1:14" s="2" customFormat="1" ht="22.5" customHeight="1" x14ac:dyDescent="0.55000000000000004">
      <c r="A47" s="85" t="s">
        <v>83</v>
      </c>
      <c r="B47" s="84"/>
      <c r="C47" s="84"/>
      <c r="D47" s="84"/>
      <c r="E47" s="84"/>
      <c r="F47" s="84"/>
      <c r="G47" s="221">
        <f>IF(AG11=0,0,AG11)</f>
        <v>5</v>
      </c>
      <c r="H47" s="222"/>
      <c r="I47" s="91"/>
      <c r="J47" s="91"/>
      <c r="K47" s="91"/>
      <c r="L47" s="91"/>
      <c r="M47" s="91"/>
      <c r="N47" s="91"/>
    </row>
    <row r="48" spans="1:14" s="2" customFormat="1" ht="59.25" customHeight="1" x14ac:dyDescent="0.55000000000000004">
      <c r="A48" s="195"/>
      <c r="B48" s="196"/>
      <c r="C48" s="197"/>
      <c r="D48" s="258"/>
      <c r="E48" s="259"/>
      <c r="F48" s="260"/>
      <c r="G48" s="217"/>
      <c r="H48" s="218"/>
      <c r="I48" s="19"/>
      <c r="J48" s="19"/>
      <c r="K48" s="19"/>
      <c r="L48" s="19"/>
      <c r="M48" s="19"/>
      <c r="N48" s="19"/>
    </row>
    <row r="49" spans="1:14" s="2" customFormat="1" ht="22.5" customHeight="1" x14ac:dyDescent="0.55000000000000004">
      <c r="A49" s="257" t="s">
        <v>84</v>
      </c>
      <c r="B49" s="257"/>
      <c r="C49" s="257"/>
      <c r="D49" s="257"/>
      <c r="E49" s="257"/>
      <c r="F49" s="269"/>
      <c r="G49" s="219">
        <f>IF(AH11=0,0,AH11)</f>
        <v>10</v>
      </c>
      <c r="H49" s="220"/>
      <c r="I49" s="87"/>
      <c r="J49" s="87"/>
      <c r="K49" s="87"/>
      <c r="L49" s="87"/>
      <c r="M49" s="87"/>
      <c r="N49" s="87"/>
    </row>
    <row r="50" spans="1:14" s="2" customFormat="1" ht="22.5" customHeight="1" x14ac:dyDescent="0.55000000000000004">
      <c r="A50" s="85" t="s">
        <v>85</v>
      </c>
      <c r="B50" s="84"/>
      <c r="C50" s="84"/>
      <c r="D50" s="84"/>
      <c r="E50" s="84"/>
      <c r="F50" s="84"/>
      <c r="G50" s="221">
        <f>IF(AI11=0,0,AI11)</f>
        <v>5</v>
      </c>
      <c r="H50" s="222"/>
      <c r="I50" s="91"/>
      <c r="J50" s="91"/>
      <c r="K50" s="91"/>
      <c r="L50" s="91"/>
      <c r="M50" s="91"/>
      <c r="N50" s="91"/>
    </row>
    <row r="51" spans="1:14" s="2" customFormat="1" ht="59.25" customHeight="1" x14ac:dyDescent="0.55000000000000004">
      <c r="A51" s="195"/>
      <c r="B51" s="196"/>
      <c r="C51" s="197"/>
      <c r="D51" s="258"/>
      <c r="E51" s="259"/>
      <c r="F51" s="260"/>
      <c r="G51" s="217"/>
      <c r="H51" s="218"/>
      <c r="I51" s="19"/>
      <c r="J51" s="19"/>
      <c r="K51" s="19"/>
      <c r="L51" s="19"/>
      <c r="M51" s="19"/>
      <c r="N51" s="19"/>
    </row>
    <row r="52" spans="1:14" s="2" customFormat="1" ht="22.5" customHeight="1" x14ac:dyDescent="0.55000000000000004">
      <c r="A52" s="85" t="s">
        <v>86</v>
      </c>
      <c r="B52" s="84"/>
      <c r="C52" s="84"/>
      <c r="D52" s="84"/>
      <c r="E52" s="84"/>
      <c r="F52" s="84"/>
      <c r="G52" s="221">
        <f>IF(AJ11=0,0,AJ11)</f>
        <v>5</v>
      </c>
      <c r="H52" s="222"/>
      <c r="I52" s="91"/>
      <c r="J52" s="91"/>
      <c r="K52" s="91"/>
      <c r="L52" s="91"/>
      <c r="M52" s="91"/>
      <c r="N52" s="91"/>
    </row>
    <row r="53" spans="1:14" s="2" customFormat="1" ht="59.25" customHeight="1" x14ac:dyDescent="0.55000000000000004">
      <c r="A53" s="195"/>
      <c r="B53" s="196"/>
      <c r="C53" s="197"/>
      <c r="D53" s="258"/>
      <c r="E53" s="259"/>
      <c r="F53" s="260"/>
      <c r="G53" s="217"/>
      <c r="H53" s="218"/>
      <c r="I53" s="19"/>
      <c r="J53" s="19"/>
      <c r="K53" s="24"/>
      <c r="L53" s="24"/>
      <c r="M53" s="24"/>
      <c r="N53" s="24"/>
    </row>
    <row r="54" spans="1:14" s="2" customFormat="1" ht="21.75" customHeight="1" x14ac:dyDescent="0.55000000000000004">
      <c r="B54" s="31"/>
      <c r="C54" s="31"/>
      <c r="D54" s="29"/>
      <c r="E54" s="29"/>
      <c r="F54" s="29"/>
      <c r="G54" s="29"/>
      <c r="H54" s="29"/>
      <c r="I54" s="29"/>
      <c r="J54" s="29"/>
      <c r="K54" s="30"/>
      <c r="L54" s="30"/>
      <c r="M54" s="30"/>
      <c r="N54" s="12"/>
    </row>
    <row r="55" spans="1:14" s="2" customFormat="1" ht="22.5" x14ac:dyDescent="0.55000000000000004">
      <c r="A55" s="41" t="s">
        <v>32</v>
      </c>
      <c r="B55" s="41"/>
      <c r="C55" s="41"/>
      <c r="D55" s="41"/>
      <c r="E55" s="41"/>
      <c r="F55" s="41"/>
      <c r="G55" s="41"/>
      <c r="H55" s="41"/>
      <c r="I55" s="41"/>
      <c r="J55" s="41"/>
      <c r="K55" s="13"/>
      <c r="L55" s="13"/>
      <c r="M55" s="13"/>
      <c r="N55" s="31"/>
    </row>
    <row r="56" spans="1:14" s="2" customFormat="1" ht="22.5" x14ac:dyDescent="0.55000000000000004">
      <c r="A56" s="47" t="s">
        <v>61</v>
      </c>
      <c r="B56" s="34"/>
      <c r="C56" s="34"/>
      <c r="D56" s="41"/>
      <c r="E56" s="13"/>
      <c r="F56" s="41"/>
      <c r="G56" s="41"/>
      <c r="H56" s="13"/>
      <c r="I56" s="41"/>
      <c r="J56" s="41"/>
      <c r="K56" s="13"/>
      <c r="L56" s="13"/>
      <c r="M56" s="13"/>
      <c r="N56" s="31"/>
    </row>
    <row r="57" spans="1:14" s="4" customFormat="1" ht="21.75" x14ac:dyDescent="0.5">
      <c r="A57" s="270" t="s">
        <v>9</v>
      </c>
      <c r="B57" s="271"/>
      <c r="C57" s="272"/>
      <c r="D57" s="58"/>
      <c r="E57" s="270" t="s">
        <v>10</v>
      </c>
      <c r="F57" s="271"/>
      <c r="G57" s="272"/>
      <c r="H57" s="59"/>
      <c r="I57" s="270" t="s">
        <v>11</v>
      </c>
      <c r="J57" s="271"/>
      <c r="K57" s="271"/>
      <c r="L57" s="271"/>
      <c r="M57" s="271"/>
      <c r="N57" s="272"/>
    </row>
    <row r="58" spans="1:14" s="4" customFormat="1" ht="21.75" x14ac:dyDescent="0.5">
      <c r="A58" s="270" t="s">
        <v>12</v>
      </c>
      <c r="B58" s="272"/>
      <c r="C58" s="60" t="s">
        <v>13</v>
      </c>
      <c r="D58" s="61"/>
      <c r="E58" s="270" t="s">
        <v>12</v>
      </c>
      <c r="F58" s="272"/>
      <c r="G58" s="75" t="s">
        <v>13</v>
      </c>
      <c r="H58" s="62"/>
      <c r="I58" s="299" t="s">
        <v>12</v>
      </c>
      <c r="J58" s="300"/>
      <c r="K58" s="300"/>
      <c r="L58" s="301"/>
      <c r="M58" s="270" t="s">
        <v>13</v>
      </c>
      <c r="N58" s="272"/>
    </row>
    <row r="59" spans="1:14" s="5" customFormat="1" ht="21.75" x14ac:dyDescent="0.5">
      <c r="A59" s="279" t="s">
        <v>14</v>
      </c>
      <c r="B59" s="280"/>
      <c r="C59" s="63"/>
      <c r="D59" s="64"/>
      <c r="E59" s="279"/>
      <c r="F59" s="280"/>
      <c r="G59" s="65"/>
      <c r="H59" s="31"/>
      <c r="I59" s="279" t="s">
        <v>15</v>
      </c>
      <c r="J59" s="302"/>
      <c r="K59" s="302"/>
      <c r="L59" s="280"/>
      <c r="M59" s="277"/>
      <c r="N59" s="278"/>
    </row>
    <row r="60" spans="1:14" s="5" customFormat="1" ht="21.75" x14ac:dyDescent="0.5">
      <c r="A60" s="243" t="s">
        <v>16</v>
      </c>
      <c r="B60" s="244"/>
      <c r="C60" s="66"/>
      <c r="D60" s="64"/>
      <c r="E60" s="243"/>
      <c r="F60" s="244"/>
      <c r="G60" s="67"/>
      <c r="H60" s="31"/>
      <c r="I60" s="243" t="s">
        <v>17</v>
      </c>
      <c r="J60" s="303"/>
      <c r="K60" s="303"/>
      <c r="L60" s="244"/>
      <c r="M60" s="275"/>
      <c r="N60" s="276"/>
    </row>
    <row r="61" spans="1:14" s="5" customFormat="1" ht="21.75" x14ac:dyDescent="0.5">
      <c r="A61" s="243" t="s">
        <v>18</v>
      </c>
      <c r="B61" s="244"/>
      <c r="C61" s="66"/>
      <c r="D61" s="64"/>
      <c r="E61" s="243"/>
      <c r="F61" s="244"/>
      <c r="G61" s="67"/>
      <c r="H61" s="31"/>
      <c r="I61" s="243" t="s">
        <v>19</v>
      </c>
      <c r="J61" s="303"/>
      <c r="K61" s="303"/>
      <c r="L61" s="244"/>
      <c r="M61" s="275"/>
      <c r="N61" s="276"/>
    </row>
    <row r="62" spans="1:14" s="5" customFormat="1" ht="21.75" x14ac:dyDescent="0.5">
      <c r="A62" s="243" t="s">
        <v>20</v>
      </c>
      <c r="B62" s="244"/>
      <c r="C62" s="66"/>
      <c r="D62" s="64"/>
      <c r="E62" s="243"/>
      <c r="F62" s="244"/>
      <c r="G62" s="67"/>
      <c r="H62" s="31"/>
      <c r="I62" s="243" t="s">
        <v>21</v>
      </c>
      <c r="J62" s="303"/>
      <c r="K62" s="303"/>
      <c r="L62" s="244"/>
      <c r="M62" s="275"/>
      <c r="N62" s="276"/>
    </row>
    <row r="63" spans="1:14" s="5" customFormat="1" ht="21.75" x14ac:dyDescent="0.5">
      <c r="A63" s="243" t="s">
        <v>22</v>
      </c>
      <c r="B63" s="244"/>
      <c r="C63" s="68"/>
      <c r="D63" s="64"/>
      <c r="E63" s="243"/>
      <c r="F63" s="244"/>
      <c r="G63" s="69"/>
      <c r="H63" s="31"/>
      <c r="I63" s="68"/>
      <c r="J63" s="70"/>
      <c r="K63" s="70"/>
      <c r="L63" s="70"/>
      <c r="M63" s="275"/>
      <c r="N63" s="276"/>
    </row>
    <row r="64" spans="1:14" s="5" customFormat="1" ht="21.75" x14ac:dyDescent="0.5">
      <c r="A64" s="241"/>
      <c r="B64" s="242"/>
      <c r="C64" s="71"/>
      <c r="D64" s="64"/>
      <c r="E64" s="241"/>
      <c r="F64" s="242"/>
      <c r="G64" s="72"/>
      <c r="H64" s="31"/>
      <c r="I64" s="71"/>
      <c r="J64" s="73"/>
      <c r="K64" s="73"/>
      <c r="L64" s="73"/>
      <c r="M64" s="273"/>
      <c r="N64" s="274"/>
    </row>
    <row r="65" spans="1:14" s="5" customFormat="1" ht="20.25" x14ac:dyDescent="0.5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x14ac:dyDescent="0.6">
      <c r="A66" s="36" t="s">
        <v>33</v>
      </c>
      <c r="B66" s="36"/>
      <c r="C66" s="3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</row>
    <row r="67" spans="1:14" x14ac:dyDescent="0.6">
      <c r="A67" s="261" t="s">
        <v>34</v>
      </c>
      <c r="B67" s="261"/>
      <c r="C67" s="261"/>
      <c r="D67" s="261"/>
      <c r="E67" s="261"/>
      <c r="F67" s="261"/>
      <c r="G67" s="304" t="s">
        <v>36</v>
      </c>
      <c r="H67" s="305"/>
      <c r="I67" s="78" t="s">
        <v>35</v>
      </c>
      <c r="J67" s="292" t="s">
        <v>37</v>
      </c>
      <c r="K67" s="293"/>
      <c r="L67" s="293"/>
      <c r="M67" s="293"/>
      <c r="N67" s="294"/>
    </row>
    <row r="68" spans="1:14" x14ac:dyDescent="0.6">
      <c r="A68" s="101" t="s">
        <v>88</v>
      </c>
      <c r="B68" s="99"/>
      <c r="C68" s="99"/>
      <c r="D68" s="99"/>
      <c r="E68" s="99"/>
      <c r="F68" s="99"/>
      <c r="G68" s="213">
        <v>6</v>
      </c>
      <c r="H68" s="214"/>
      <c r="I68" s="97"/>
      <c r="J68" s="98"/>
      <c r="K68" s="99"/>
      <c r="L68" s="99"/>
      <c r="M68" s="99"/>
      <c r="N68" s="100"/>
    </row>
    <row r="69" spans="1:14" ht="48.75" customHeight="1" x14ac:dyDescent="0.6">
      <c r="A69" s="210"/>
      <c r="B69" s="211"/>
      <c r="C69" s="211"/>
      <c r="D69" s="211"/>
      <c r="E69" s="211"/>
      <c r="F69" s="212"/>
      <c r="G69" s="215"/>
      <c r="H69" s="216"/>
      <c r="I69" s="96"/>
      <c r="J69" s="295"/>
      <c r="K69" s="296"/>
      <c r="L69" s="296"/>
      <c r="M69" s="296"/>
      <c r="N69" s="297"/>
    </row>
    <row r="70" spans="1:14" x14ac:dyDescent="0.6">
      <c r="A70" s="101" t="s">
        <v>89</v>
      </c>
      <c r="B70" s="99"/>
      <c r="C70" s="99"/>
      <c r="D70" s="99"/>
      <c r="E70" s="99"/>
      <c r="F70" s="99"/>
      <c r="G70" s="213">
        <v>4</v>
      </c>
      <c r="H70" s="214"/>
      <c r="I70" s="97"/>
      <c r="J70" s="98"/>
      <c r="K70" s="99"/>
      <c r="L70" s="99"/>
      <c r="M70" s="99"/>
      <c r="N70" s="100"/>
    </row>
    <row r="71" spans="1:14" ht="52.5" customHeight="1" x14ac:dyDescent="0.6">
      <c r="A71" s="210"/>
      <c r="B71" s="211"/>
      <c r="C71" s="211"/>
      <c r="D71" s="211"/>
      <c r="E71" s="211"/>
      <c r="F71" s="212"/>
      <c r="G71" s="215"/>
      <c r="H71" s="216"/>
      <c r="I71" s="96"/>
      <c r="J71" s="295"/>
      <c r="K71" s="296"/>
      <c r="L71" s="296"/>
      <c r="M71" s="296"/>
      <c r="N71" s="297"/>
    </row>
    <row r="72" spans="1:14" x14ac:dyDescent="0.6">
      <c r="B72" s="35"/>
      <c r="C72" s="35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</row>
    <row r="73" spans="1:14" x14ac:dyDescent="0.6">
      <c r="A73" s="41" t="s">
        <v>39</v>
      </c>
      <c r="B73" s="41"/>
      <c r="C73" s="41"/>
      <c r="D73" s="41"/>
      <c r="E73" s="41"/>
      <c r="F73" s="41"/>
      <c r="G73" s="41"/>
      <c r="H73" s="41"/>
      <c r="I73" s="41"/>
      <c r="J73" s="41"/>
      <c r="K73" s="13"/>
      <c r="L73" s="13"/>
      <c r="M73" s="13"/>
      <c r="N73" s="6"/>
    </row>
    <row r="74" spans="1:14" x14ac:dyDescent="0.6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x14ac:dyDescent="0.6">
      <c r="B75" s="6"/>
      <c r="C75" s="6"/>
      <c r="D75" s="6"/>
      <c r="E75" s="6"/>
      <c r="F75" s="33" t="s">
        <v>23</v>
      </c>
      <c r="G75" s="291" t="s">
        <v>24</v>
      </c>
      <c r="H75" s="291"/>
      <c r="I75" s="291"/>
      <c r="J75" s="12" t="s">
        <v>25</v>
      </c>
      <c r="K75" s="12"/>
      <c r="L75" s="12"/>
      <c r="M75" s="12"/>
      <c r="N75" s="6"/>
    </row>
    <row r="76" spans="1:14" x14ac:dyDescent="0.6">
      <c r="B76" s="6"/>
      <c r="C76" s="6"/>
      <c r="D76" s="6"/>
      <c r="E76" s="6"/>
      <c r="F76" s="12"/>
      <c r="G76" s="291" t="str">
        <f>"("&amp;B9&amp;")"</f>
        <v>()</v>
      </c>
      <c r="H76" s="291"/>
      <c r="I76" s="291"/>
      <c r="J76" s="12"/>
      <c r="K76" s="12"/>
      <c r="L76" s="12"/>
      <c r="M76" s="12"/>
      <c r="N76" s="6"/>
    </row>
    <row r="77" spans="1:14" x14ac:dyDescent="0.6">
      <c r="B77" s="6"/>
      <c r="C77" s="6"/>
      <c r="D77" s="6"/>
      <c r="E77" s="6"/>
      <c r="F77" s="12"/>
      <c r="G77" s="291" t="s">
        <v>27</v>
      </c>
      <c r="H77" s="291"/>
      <c r="I77" s="291"/>
      <c r="J77" s="12"/>
      <c r="K77" s="12"/>
      <c r="L77" s="12"/>
      <c r="M77" s="12"/>
      <c r="N77" s="6"/>
    </row>
    <row r="78" spans="1:14" ht="14.25" customHeight="1" x14ac:dyDescent="0.6">
      <c r="B78" s="6"/>
      <c r="C78" s="6"/>
      <c r="D78" s="6"/>
      <c r="E78" s="6"/>
      <c r="F78" s="12"/>
      <c r="G78" s="12"/>
      <c r="H78" s="12"/>
      <c r="I78" s="12"/>
      <c r="J78" s="12"/>
      <c r="K78" s="12"/>
      <c r="L78" s="12"/>
      <c r="M78" s="12"/>
      <c r="N78" s="6"/>
    </row>
    <row r="79" spans="1:14" x14ac:dyDescent="0.6">
      <c r="B79" s="6"/>
      <c r="C79" s="6"/>
      <c r="D79" s="6"/>
      <c r="E79" s="6"/>
      <c r="F79" s="33" t="s">
        <v>23</v>
      </c>
      <c r="G79" s="291" t="s">
        <v>24</v>
      </c>
      <c r="H79" s="291"/>
      <c r="I79" s="291"/>
      <c r="J79" s="12" t="s">
        <v>28</v>
      </c>
      <c r="K79" s="12"/>
      <c r="L79" s="12"/>
      <c r="M79" s="12"/>
      <c r="N79" s="6"/>
    </row>
    <row r="80" spans="1:14" x14ac:dyDescent="0.6">
      <c r="B80" s="6"/>
      <c r="C80" s="6"/>
      <c r="D80" s="6"/>
      <c r="E80" s="6"/>
      <c r="F80" s="12"/>
      <c r="G80" s="291" t="s">
        <v>26</v>
      </c>
      <c r="H80" s="291"/>
      <c r="I80" s="291"/>
      <c r="J80" s="12"/>
      <c r="K80" s="12"/>
      <c r="L80" s="12"/>
      <c r="M80" s="12"/>
      <c r="N80" s="6"/>
    </row>
    <row r="81" spans="2:14" x14ac:dyDescent="0.6">
      <c r="B81" s="6"/>
      <c r="C81" s="6"/>
      <c r="D81" s="6"/>
      <c r="E81" s="6"/>
      <c r="F81" s="33" t="s">
        <v>29</v>
      </c>
      <c r="G81" s="291" t="s">
        <v>30</v>
      </c>
      <c r="H81" s="291"/>
      <c r="I81" s="291"/>
      <c r="J81" s="12"/>
      <c r="K81" s="12"/>
      <c r="L81" s="12"/>
      <c r="M81" s="12"/>
      <c r="N81" s="6"/>
    </row>
    <row r="82" spans="2:14" x14ac:dyDescent="0.6">
      <c r="B82" s="6"/>
      <c r="C82" s="6"/>
      <c r="D82" s="6"/>
      <c r="E82" s="6"/>
      <c r="F82" s="12"/>
      <c r="G82" s="291" t="s">
        <v>27</v>
      </c>
      <c r="H82" s="291"/>
      <c r="I82" s="291"/>
      <c r="J82" s="12"/>
      <c r="K82" s="12"/>
      <c r="L82" s="12"/>
      <c r="M82" s="12"/>
      <c r="N82" s="6"/>
    </row>
    <row r="83" spans="2:14" ht="14.25" customHeight="1" x14ac:dyDescent="0.6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</row>
    <row r="84" spans="2:14" x14ac:dyDescent="0.6">
      <c r="B84" s="6"/>
      <c r="C84" s="6"/>
      <c r="D84" s="6"/>
      <c r="E84" s="6"/>
      <c r="F84" s="33" t="s">
        <v>23</v>
      </c>
      <c r="G84" s="291" t="s">
        <v>24</v>
      </c>
      <c r="H84" s="291"/>
      <c r="I84" s="291"/>
      <c r="J84" s="12" t="s">
        <v>31</v>
      </c>
      <c r="K84" s="12"/>
      <c r="L84" s="12"/>
      <c r="M84" s="12"/>
      <c r="N84" s="6"/>
    </row>
    <row r="85" spans="2:14" x14ac:dyDescent="0.6">
      <c r="B85" s="6"/>
      <c r="C85" s="6"/>
      <c r="D85" s="6"/>
      <c r="E85" s="6"/>
      <c r="F85" s="12"/>
      <c r="G85" s="291" t="s">
        <v>26</v>
      </c>
      <c r="H85" s="291"/>
      <c r="I85" s="291"/>
      <c r="J85" s="12"/>
      <c r="K85" s="12"/>
      <c r="L85" s="12"/>
      <c r="M85" s="12"/>
      <c r="N85" s="6"/>
    </row>
    <row r="86" spans="2:14" x14ac:dyDescent="0.6">
      <c r="B86" s="6"/>
      <c r="C86" s="6"/>
      <c r="D86" s="6"/>
      <c r="E86" s="6"/>
      <c r="F86" s="33" t="s">
        <v>29</v>
      </c>
      <c r="G86" s="291" t="s">
        <v>30</v>
      </c>
      <c r="H86" s="291"/>
      <c r="I86" s="291"/>
      <c r="J86" s="12"/>
      <c r="K86" s="12"/>
      <c r="L86" s="12"/>
      <c r="M86" s="12"/>
      <c r="N86" s="6"/>
    </row>
    <row r="87" spans="2:14" x14ac:dyDescent="0.6">
      <c r="B87" s="6"/>
      <c r="C87" s="6"/>
      <c r="D87" s="6"/>
      <c r="E87" s="6"/>
      <c r="F87" s="12"/>
      <c r="G87" s="291" t="s">
        <v>27</v>
      </c>
      <c r="H87" s="291"/>
      <c r="I87" s="291"/>
      <c r="J87" s="12"/>
      <c r="K87" s="12"/>
      <c r="L87" s="12"/>
      <c r="M87" s="12"/>
      <c r="N87" s="6"/>
    </row>
    <row r="88" spans="2:14" ht="15.75" customHeight="1" x14ac:dyDescent="0.6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2:14" x14ac:dyDescent="0.6">
      <c r="B89" s="6"/>
      <c r="C89" s="6"/>
      <c r="D89" s="6"/>
      <c r="E89" s="6"/>
      <c r="F89" s="33" t="s">
        <v>23</v>
      </c>
      <c r="G89" s="291" t="s">
        <v>24</v>
      </c>
      <c r="H89" s="291"/>
      <c r="I89" s="291"/>
      <c r="J89" s="12" t="s">
        <v>31</v>
      </c>
      <c r="K89" s="12"/>
      <c r="L89" s="12"/>
      <c r="M89" s="12"/>
      <c r="N89" s="6"/>
    </row>
    <row r="90" spans="2:14" x14ac:dyDescent="0.6">
      <c r="B90" s="6"/>
      <c r="C90" s="6"/>
      <c r="D90" s="6"/>
      <c r="E90" s="6"/>
      <c r="F90" s="12"/>
      <c r="G90" s="291" t="s">
        <v>26</v>
      </c>
      <c r="H90" s="291"/>
      <c r="I90" s="291"/>
      <c r="J90" s="12"/>
      <c r="K90" s="12"/>
      <c r="L90" s="12"/>
      <c r="M90" s="12"/>
      <c r="N90" s="6"/>
    </row>
    <row r="91" spans="2:14" x14ac:dyDescent="0.6">
      <c r="B91" s="6"/>
      <c r="C91" s="6"/>
      <c r="D91" s="6"/>
      <c r="E91" s="6"/>
      <c r="F91" s="33" t="s">
        <v>29</v>
      </c>
      <c r="G91" s="291" t="s">
        <v>30</v>
      </c>
      <c r="H91" s="291"/>
      <c r="I91" s="291"/>
      <c r="J91" s="12"/>
      <c r="K91" s="12"/>
      <c r="L91" s="12"/>
      <c r="M91" s="12"/>
      <c r="N91" s="6"/>
    </row>
    <row r="92" spans="2:14" x14ac:dyDescent="0.6">
      <c r="B92" s="6"/>
      <c r="C92" s="6"/>
      <c r="D92" s="6"/>
      <c r="E92" s="6"/>
      <c r="F92" s="12"/>
      <c r="G92" s="291" t="s">
        <v>27</v>
      </c>
      <c r="H92" s="291"/>
      <c r="I92" s="291"/>
      <c r="J92" s="12"/>
      <c r="K92" s="12"/>
      <c r="L92" s="12"/>
      <c r="M92" s="12"/>
      <c r="N92" s="6"/>
    </row>
  </sheetData>
  <mergeCells count="143">
    <mergeCell ref="G79:I79"/>
    <mergeCell ref="G81:I81"/>
    <mergeCell ref="G80:I80"/>
    <mergeCell ref="D24:F24"/>
    <mergeCell ref="D25:F25"/>
    <mergeCell ref="I58:L58"/>
    <mergeCell ref="I59:L59"/>
    <mergeCell ref="I60:L60"/>
    <mergeCell ref="I61:L61"/>
    <mergeCell ref="I62:L62"/>
    <mergeCell ref="G67:H67"/>
    <mergeCell ref="D38:F38"/>
    <mergeCell ref="G38:H38"/>
    <mergeCell ref="D34:F34"/>
    <mergeCell ref="G34:H34"/>
    <mergeCell ref="A32:F32"/>
    <mergeCell ref="A60:B60"/>
    <mergeCell ref="A59:B59"/>
    <mergeCell ref="A41:F41"/>
    <mergeCell ref="A29:C30"/>
    <mergeCell ref="A34:C34"/>
    <mergeCell ref="A42:C42"/>
    <mergeCell ref="A38:C38"/>
    <mergeCell ref="A57:C57"/>
    <mergeCell ref="A5:N5"/>
    <mergeCell ref="A6:N6"/>
    <mergeCell ref="A16:N16"/>
    <mergeCell ref="A17:N17"/>
    <mergeCell ref="G89:I89"/>
    <mergeCell ref="G90:I90"/>
    <mergeCell ref="G91:I91"/>
    <mergeCell ref="G92:I92"/>
    <mergeCell ref="J67:N67"/>
    <mergeCell ref="G82:I82"/>
    <mergeCell ref="G84:I84"/>
    <mergeCell ref="G85:I85"/>
    <mergeCell ref="G86:I86"/>
    <mergeCell ref="J71:N71"/>
    <mergeCell ref="J69:N69"/>
    <mergeCell ref="D21:F22"/>
    <mergeCell ref="G21:H22"/>
    <mergeCell ref="I21:I22"/>
    <mergeCell ref="J21:N21"/>
    <mergeCell ref="A18:N18"/>
    <mergeCell ref="G87:I87"/>
    <mergeCell ref="G75:I75"/>
    <mergeCell ref="G76:I76"/>
    <mergeCell ref="G77:I77"/>
    <mergeCell ref="F9:G9"/>
    <mergeCell ref="J9:N9"/>
    <mergeCell ref="F11:G11"/>
    <mergeCell ref="J11:N11"/>
    <mergeCell ref="A23:D23"/>
    <mergeCell ref="A28:D28"/>
    <mergeCell ref="B9:C9"/>
    <mergeCell ref="B11:C11"/>
    <mergeCell ref="A21:C22"/>
    <mergeCell ref="A58:B58"/>
    <mergeCell ref="M60:N60"/>
    <mergeCell ref="M59:N59"/>
    <mergeCell ref="E57:G57"/>
    <mergeCell ref="E58:F58"/>
    <mergeCell ref="E64:F64"/>
    <mergeCell ref="E63:F63"/>
    <mergeCell ref="E62:F62"/>
    <mergeCell ref="E61:F61"/>
    <mergeCell ref="E60:F60"/>
    <mergeCell ref="E59:F59"/>
    <mergeCell ref="N42:N43"/>
    <mergeCell ref="M42:M43"/>
    <mergeCell ref="L42:L43"/>
    <mergeCell ref="K42:K43"/>
    <mergeCell ref="J42:J43"/>
    <mergeCell ref="A67:F67"/>
    <mergeCell ref="G29:H29"/>
    <mergeCell ref="G30:H30"/>
    <mergeCell ref="A36:C36"/>
    <mergeCell ref="D36:F36"/>
    <mergeCell ref="G36:H36"/>
    <mergeCell ref="A43:C43"/>
    <mergeCell ref="A49:F49"/>
    <mergeCell ref="A51:C51"/>
    <mergeCell ref="D51:F51"/>
    <mergeCell ref="G51:H51"/>
    <mergeCell ref="A53:C53"/>
    <mergeCell ref="D53:F53"/>
    <mergeCell ref="I57:N57"/>
    <mergeCell ref="M58:N58"/>
    <mergeCell ref="M64:N64"/>
    <mergeCell ref="M63:N63"/>
    <mergeCell ref="M62:N62"/>
    <mergeCell ref="M61:N61"/>
    <mergeCell ref="I42:I43"/>
    <mergeCell ref="G42:H43"/>
    <mergeCell ref="D42:F43"/>
    <mergeCell ref="A44:F44"/>
    <mergeCell ref="G47:H47"/>
    <mergeCell ref="A46:C46"/>
    <mergeCell ref="D46:F46"/>
    <mergeCell ref="G46:H46"/>
    <mergeCell ref="A48:C48"/>
    <mergeCell ref="D48:F48"/>
    <mergeCell ref="G48:H48"/>
    <mergeCell ref="A69:F69"/>
    <mergeCell ref="A71:F71"/>
    <mergeCell ref="G70:H70"/>
    <mergeCell ref="G68:H68"/>
    <mergeCell ref="G71:H71"/>
    <mergeCell ref="G69:H69"/>
    <mergeCell ref="G53:H53"/>
    <mergeCell ref="G32:H32"/>
    <mergeCell ref="G33:H33"/>
    <mergeCell ref="G35:H35"/>
    <mergeCell ref="G41:H41"/>
    <mergeCell ref="G37:H37"/>
    <mergeCell ref="G45:H45"/>
    <mergeCell ref="G44:H44"/>
    <mergeCell ref="G52:H52"/>
    <mergeCell ref="G50:H50"/>
    <mergeCell ref="G49:H49"/>
    <mergeCell ref="G39:H40"/>
    <mergeCell ref="A39:C40"/>
    <mergeCell ref="D39:F40"/>
    <mergeCell ref="A64:B64"/>
    <mergeCell ref="A63:B63"/>
    <mergeCell ref="A62:B62"/>
    <mergeCell ref="A61:B61"/>
    <mergeCell ref="J39:N39"/>
    <mergeCell ref="A24:C24"/>
    <mergeCell ref="A25:C25"/>
    <mergeCell ref="A26:C26"/>
    <mergeCell ref="D26:F26"/>
    <mergeCell ref="G26:H26"/>
    <mergeCell ref="G25:H25"/>
    <mergeCell ref="G24:H24"/>
    <mergeCell ref="J24:N24"/>
    <mergeCell ref="J25:N25"/>
    <mergeCell ref="J26:N26"/>
    <mergeCell ref="A27:C27"/>
    <mergeCell ref="D27:F27"/>
    <mergeCell ref="G27:H27"/>
    <mergeCell ref="J27:N27"/>
    <mergeCell ref="I39:I40"/>
  </mergeCells>
  <dataValidations count="3">
    <dataValidation type="list" allowBlank="1" showInputMessage="1" showErrorMessage="1" sqref="B11" xr:uid="{00000000-0002-0000-0000-000000000000}">
      <formula1>GroupType</formula1>
    </dataValidation>
    <dataValidation type="list" allowBlank="1" showInputMessage="1" showErrorMessage="1" sqref="F11:G11" xr:uid="{00000000-0002-0000-0000-000001000000}">
      <formula1>BlockType</formula1>
    </dataValidation>
    <dataValidation type="list" allowBlank="1" showInputMessage="1" showErrorMessage="1" sqref="J11:N11" xr:uid="{00000000-0002-0000-0000-000002000000}">
      <formula1>AdminType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orientation="landscape" r:id="rId1"/>
  <rowBreaks count="4" manualBreakCount="4">
    <brk id="19" max="16383" man="1"/>
    <brk id="38" max="13" man="1"/>
    <brk id="54" max="13" man="1"/>
    <brk id="77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Q127"/>
  <sheetViews>
    <sheetView showGridLines="0" zoomScaleNormal="100" workbookViewId="0">
      <selection activeCell="O16" sqref="O16"/>
    </sheetView>
  </sheetViews>
  <sheetFormatPr defaultRowHeight="13.5" x14ac:dyDescent="0.25"/>
  <cols>
    <col min="1" max="1" width="21.140625" customWidth="1"/>
    <col min="2" max="2" width="23.42578125" style="120" customWidth="1"/>
    <col min="3" max="3" width="14.7109375" style="120" customWidth="1"/>
    <col min="4" max="4" width="13.140625" style="120" customWidth="1"/>
    <col min="5" max="5" width="9.42578125" style="120" customWidth="1"/>
    <col min="6" max="6" width="9" style="120" customWidth="1"/>
    <col min="7" max="7" width="9.7109375" style="120" customWidth="1"/>
    <col min="8" max="8" width="18.42578125" style="120" customWidth="1"/>
    <col min="9" max="9" width="6.85546875" style="120" customWidth="1"/>
    <col min="10" max="10" width="11" style="120" customWidth="1"/>
    <col min="11" max="11" width="10.5703125" style="120" customWidth="1"/>
    <col min="12" max="12" width="13.5703125" style="120" bestFit="1" customWidth="1"/>
    <col min="13" max="17" width="9.140625" style="120"/>
  </cols>
  <sheetData>
    <row r="1" spans="1:12" s="6" customFormat="1" ht="24.75" customHeight="1" x14ac:dyDescent="0.35">
      <c r="L1" s="121" t="s">
        <v>158</v>
      </c>
    </row>
    <row r="2" spans="1:12" s="6" customFormat="1" ht="24.75" customHeight="1" x14ac:dyDescent="0.35"/>
    <row r="3" spans="1:12" s="6" customFormat="1" ht="24.75" customHeight="1" x14ac:dyDescent="0.35"/>
    <row r="4" spans="1:12" s="6" customFormat="1" ht="11.25" customHeight="1" x14ac:dyDescent="0.35"/>
    <row r="5" spans="1:12" s="6" customFormat="1" ht="21" x14ac:dyDescent="0.35">
      <c r="A5" s="289" t="s">
        <v>100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</row>
    <row r="6" spans="1:12" s="6" customFormat="1" ht="21" x14ac:dyDescent="0.35">
      <c r="A6" s="289" t="s">
        <v>43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</row>
    <row r="7" spans="1:12" s="12" customFormat="1" ht="18.75" x14ac:dyDescent="0.3"/>
    <row r="8" spans="1:12" s="12" customFormat="1" ht="18.75" x14ac:dyDescent="0.3">
      <c r="A8" s="44" t="s">
        <v>1</v>
      </c>
      <c r="B8" s="44"/>
      <c r="C8" s="44"/>
    </row>
    <row r="9" spans="1:12" s="12" customFormat="1" ht="24" customHeight="1" x14ac:dyDescent="0.3">
      <c r="A9" s="56" t="s">
        <v>159</v>
      </c>
      <c r="B9" s="426" t="str">
        <f>IF('แบบ ป.สน-01'!B9:C9&lt;&gt;"",'แบบ ป.สน-01'!B9:C9,"")</f>
        <v/>
      </c>
      <c r="C9" s="426"/>
      <c r="D9" s="124" t="s">
        <v>160</v>
      </c>
      <c r="E9" s="426" t="str">
        <f>IF('แบบ ป.สน-01'!F9&lt;&gt;"",'แบบ ป.สน-01'!F9,"")</f>
        <v/>
      </c>
      <c r="F9" s="426"/>
      <c r="G9" s="426"/>
      <c r="H9" s="426"/>
      <c r="I9" s="124" t="s">
        <v>161</v>
      </c>
      <c r="J9" s="426" t="str">
        <f>IF('แบบ ป.สน-01'!J9&lt;&gt;"",'แบบ ป.สน-01'!J9,"")</f>
        <v>คณะวิทยาศาสตร์</v>
      </c>
      <c r="K9" s="426"/>
      <c r="L9" s="426"/>
    </row>
    <row r="10" spans="1:12" s="12" customFormat="1" ht="24" customHeight="1" x14ac:dyDescent="0.3">
      <c r="A10" s="56" t="s">
        <v>48</v>
      </c>
      <c r="B10" s="426" t="str">
        <f>IF('แบบ ป.สน-01'!B11&lt;&gt;"",'แบบ ป.สน-01'!B11,"")</f>
        <v>พนักงานมหาวิทยาลัย</v>
      </c>
      <c r="C10" s="426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s="12" customFormat="1" ht="24" customHeight="1" x14ac:dyDescent="0.3">
      <c r="A11" s="124" t="s">
        <v>162</v>
      </c>
      <c r="B11" s="427" t="s">
        <v>164</v>
      </c>
      <c r="C11" s="427"/>
      <c r="D11" s="124" t="s">
        <v>165</v>
      </c>
      <c r="E11" s="427" t="s">
        <v>166</v>
      </c>
      <c r="F11" s="427"/>
      <c r="G11" s="427"/>
      <c r="H11" s="427"/>
      <c r="I11" s="122"/>
      <c r="J11" s="122"/>
      <c r="K11" s="122"/>
      <c r="L11" s="122"/>
    </row>
    <row r="12" spans="1:12" s="12" customFormat="1" ht="24" customHeight="1" x14ac:dyDescent="0.3">
      <c r="A12" s="124" t="s">
        <v>163</v>
      </c>
      <c r="B12" s="426"/>
      <c r="C12" s="426"/>
      <c r="D12" s="124" t="s">
        <v>167</v>
      </c>
      <c r="E12" s="428"/>
      <c r="F12" s="428"/>
      <c r="G12" s="428"/>
      <c r="H12" s="428"/>
      <c r="I12" s="122"/>
      <c r="J12" s="122"/>
      <c r="K12" s="122"/>
      <c r="L12" s="122"/>
    </row>
    <row r="13" spans="1:12" s="12" customFormat="1" ht="18.75" x14ac:dyDescent="0.3"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122"/>
    </row>
    <row r="14" spans="1:12" s="12" customFormat="1" ht="18.75" x14ac:dyDescent="0.3">
      <c r="A14" s="123" t="s">
        <v>101</v>
      </c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2"/>
    </row>
    <row r="15" spans="1:12" ht="51.75" x14ac:dyDescent="0.25">
      <c r="A15" s="337" t="s">
        <v>4</v>
      </c>
      <c r="B15" s="337"/>
      <c r="C15" s="337"/>
      <c r="D15" s="172" t="s">
        <v>102</v>
      </c>
      <c r="E15" s="338" t="s">
        <v>103</v>
      </c>
      <c r="F15" s="338"/>
      <c r="G15" s="338"/>
      <c r="H15" s="337" t="s">
        <v>104</v>
      </c>
      <c r="I15" s="337"/>
      <c r="J15" s="172" t="s">
        <v>105</v>
      </c>
      <c r="K15" s="172" t="s">
        <v>106</v>
      </c>
      <c r="L15" s="172" t="s">
        <v>168</v>
      </c>
    </row>
    <row r="16" spans="1:12" ht="21.75" customHeight="1" x14ac:dyDescent="0.3">
      <c r="A16" s="128" t="str">
        <f>'แบบ ป.สน-01'!A23:D23</f>
        <v>1. ภาระงานบริหาร  (ร้อยละ 0)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7"/>
    </row>
    <row r="17" spans="1:12" ht="42" customHeight="1" x14ac:dyDescent="0.3">
      <c r="A17" s="195" t="str">
        <f>'แบบ ป.สน-01'!A24:C24</f>
        <v/>
      </c>
      <c r="B17" s="196"/>
      <c r="C17" s="197"/>
      <c r="D17" s="116" t="str">
        <f>IF('แบบ ป.สน-01'!I24&lt;&gt;"",'แบบ ป.สน-01'!I24,"")</f>
        <v/>
      </c>
      <c r="E17" s="423"/>
      <c r="F17" s="424"/>
      <c r="G17" s="425"/>
      <c r="H17" s="423"/>
      <c r="I17" s="425"/>
      <c r="J17" s="116" t="str">
        <f>IF('แบบ ป.สน-01'!G24&lt;&gt;"",'แบบ ป.สน-01'!G24,"")</f>
        <v/>
      </c>
      <c r="K17" s="129"/>
      <c r="L17" s="130">
        <f>IF(J17&lt;&gt;"",K17*J17,0)</f>
        <v>0</v>
      </c>
    </row>
    <row r="18" spans="1:12" ht="42" customHeight="1" x14ac:dyDescent="0.3">
      <c r="A18" s="195" t="str">
        <f>'แบบ ป.สน-01'!A25:C25</f>
        <v/>
      </c>
      <c r="B18" s="196"/>
      <c r="C18" s="197"/>
      <c r="D18" s="116" t="str">
        <f>IF('แบบ ป.สน-01'!I25&lt;&gt;"",'แบบ ป.สน-01'!I25,"")</f>
        <v/>
      </c>
      <c r="E18" s="423"/>
      <c r="F18" s="424"/>
      <c r="G18" s="425"/>
      <c r="H18" s="423"/>
      <c r="I18" s="425"/>
      <c r="J18" s="116" t="str">
        <f>IF('แบบ ป.สน-01'!G25&lt;&gt;"",'แบบ ป.สน-01'!G25,"")</f>
        <v/>
      </c>
      <c r="K18" s="129"/>
      <c r="L18" s="130">
        <f>IF(J18&lt;&gt;"",K18*J18,0)</f>
        <v>0</v>
      </c>
    </row>
    <row r="19" spans="1:12" ht="42" customHeight="1" x14ac:dyDescent="0.3">
      <c r="A19" s="195" t="str">
        <f>'แบบ ป.สน-01'!A26:C26</f>
        <v/>
      </c>
      <c r="B19" s="196"/>
      <c r="C19" s="197"/>
      <c r="D19" s="116" t="str">
        <f>IF('แบบ ป.สน-01'!I26&lt;&gt;"",'แบบ ป.สน-01'!I26,"")</f>
        <v/>
      </c>
      <c r="E19" s="423"/>
      <c r="F19" s="424"/>
      <c r="G19" s="425"/>
      <c r="H19" s="423"/>
      <c r="I19" s="425"/>
      <c r="J19" s="116" t="str">
        <f>IF('แบบ ป.สน-01'!G26&lt;&gt;"",'แบบ ป.สน-01'!G26,"")</f>
        <v/>
      </c>
      <c r="K19" s="129"/>
      <c r="L19" s="130">
        <f>IF(J19&lt;&gt;"",K19*J19,0)</f>
        <v>0</v>
      </c>
    </row>
    <row r="20" spans="1:12" ht="21.75" customHeight="1" x14ac:dyDescent="0.25">
      <c r="A20" s="389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89"/>
      <c r="L20" s="131">
        <f>SUM(L17:L19)/5</f>
        <v>0</v>
      </c>
    </row>
    <row r="21" spans="1:12" ht="51.75" x14ac:dyDescent="0.25">
      <c r="A21" s="337" t="s">
        <v>4</v>
      </c>
      <c r="B21" s="337"/>
      <c r="C21" s="337"/>
      <c r="D21" s="172" t="s">
        <v>102</v>
      </c>
      <c r="E21" s="338" t="s">
        <v>103</v>
      </c>
      <c r="F21" s="338"/>
      <c r="G21" s="338"/>
      <c r="H21" s="337" t="s">
        <v>104</v>
      </c>
      <c r="I21" s="337"/>
      <c r="J21" s="172" t="s">
        <v>105</v>
      </c>
      <c r="K21" s="172" t="s">
        <v>106</v>
      </c>
      <c r="L21" s="172" t="s">
        <v>168</v>
      </c>
    </row>
    <row r="22" spans="1:12" ht="21.75" customHeight="1" x14ac:dyDescent="0.3">
      <c r="A22" s="128" t="str">
        <f>'แบบ ป.สน-01'!A28:D28</f>
        <v>2. ภาระงานประจำ  (ร้อยละ 40)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7"/>
    </row>
    <row r="23" spans="1:12" ht="42" customHeight="1" x14ac:dyDescent="0.25">
      <c r="A23" s="419"/>
      <c r="B23" s="420"/>
      <c r="C23" s="421"/>
      <c r="D23" s="132"/>
      <c r="E23" s="417"/>
      <c r="F23" s="422"/>
      <c r="G23" s="418"/>
      <c r="H23" s="417"/>
      <c r="I23" s="418"/>
      <c r="J23" s="132"/>
      <c r="K23" s="132"/>
      <c r="L23" s="132"/>
    </row>
    <row r="24" spans="1:12" ht="42" customHeight="1" x14ac:dyDescent="0.25">
      <c r="A24" s="419"/>
      <c r="B24" s="420"/>
      <c r="C24" s="421"/>
      <c r="D24" s="132"/>
      <c r="E24" s="417"/>
      <c r="F24" s="422"/>
      <c r="G24" s="418"/>
      <c r="H24" s="417"/>
      <c r="I24" s="418"/>
      <c r="J24" s="132"/>
      <c r="K24" s="132"/>
      <c r="L24" s="132"/>
    </row>
    <row r="25" spans="1:12" ht="21.75" customHeight="1" x14ac:dyDescent="0.25">
      <c r="A25" s="389" t="s">
        <v>109</v>
      </c>
      <c r="B25" s="389"/>
      <c r="C25" s="389"/>
      <c r="D25" s="389"/>
      <c r="E25" s="389"/>
      <c r="F25" s="389"/>
      <c r="G25" s="389"/>
      <c r="H25" s="389"/>
      <c r="I25" s="389"/>
      <c r="J25" s="389"/>
      <c r="K25" s="389"/>
      <c r="L25" s="131">
        <f>SUM(L23:L24)/5</f>
        <v>0</v>
      </c>
    </row>
    <row r="26" spans="1:12" ht="21.75" customHeight="1" x14ac:dyDescent="0.3">
      <c r="A26" s="128" t="str">
        <f>'แบบ ป.สน-01'!A31</f>
        <v>3. ภาระงานอื่นที่ได้รับมอบหมายเพื่อเป็นการขับเคลื่อนการดำเนินงานของมหาวิทยาลัยหรือส่วนงานหรือหน่วยงาน  (ร้อยละ 40)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6"/>
    </row>
    <row r="27" spans="1:12" ht="21.75" customHeight="1" x14ac:dyDescent="0.3">
      <c r="A27" s="133" t="str">
        <f>'แบบ ป.สน-01'!A32</f>
        <v>3.1 ภาระงานเชิงพัฒนา</v>
      </c>
      <c r="B27" s="137"/>
      <c r="C27" s="137"/>
      <c r="D27" s="138"/>
      <c r="E27" s="139"/>
      <c r="F27" s="137"/>
      <c r="G27" s="140"/>
      <c r="H27" s="139"/>
      <c r="I27" s="140"/>
      <c r="J27" s="141">
        <f>IF('แบบ ป.สน-01'!G32&lt;&gt;"",'แบบ ป.สน-01'!G32,"")</f>
        <v>15</v>
      </c>
      <c r="K27" s="138"/>
      <c r="L27" s="86"/>
    </row>
    <row r="28" spans="1:12" ht="21.75" customHeight="1" x14ac:dyDescent="0.3">
      <c r="A28" s="134" t="str">
        <f>'แบบ ป.สน-01'!A33</f>
        <v xml:space="preserve">     1) การพัฒนาตนเอง</v>
      </c>
      <c r="B28" s="142"/>
      <c r="C28" s="142"/>
      <c r="D28" s="143"/>
      <c r="E28" s="144"/>
      <c r="F28" s="145"/>
      <c r="G28" s="146"/>
      <c r="H28" s="144"/>
      <c r="I28" s="146"/>
      <c r="J28" s="147">
        <f>IF('แบบ ป.สน-01'!G33,'แบบ ป.สน-01'!G33,"")</f>
        <v>5</v>
      </c>
      <c r="K28" s="151"/>
      <c r="L28" s="143"/>
    </row>
    <row r="29" spans="1:12" ht="57" customHeight="1" x14ac:dyDescent="0.3">
      <c r="A29" s="396"/>
      <c r="B29" s="397"/>
      <c r="C29" s="398"/>
      <c r="D29" s="129"/>
      <c r="E29" s="270"/>
      <c r="F29" s="271"/>
      <c r="G29" s="272"/>
      <c r="H29" s="270"/>
      <c r="I29" s="272"/>
      <c r="J29" s="116"/>
      <c r="K29" s="116"/>
      <c r="L29" s="129"/>
    </row>
    <row r="30" spans="1:12" ht="21.75" customHeight="1" x14ac:dyDescent="0.3">
      <c r="A30" s="134" t="str">
        <f>'แบบ ป.สน-01'!A35</f>
        <v xml:space="preserve">     2) การเพิ่มประสิทธิภาพของงาน</v>
      </c>
      <c r="B30" s="142"/>
      <c r="C30" s="142"/>
      <c r="D30" s="143"/>
      <c r="E30" s="144"/>
      <c r="F30" s="145"/>
      <c r="G30" s="146"/>
      <c r="H30" s="144"/>
      <c r="I30" s="146"/>
      <c r="J30" s="147">
        <f>IF('แบบ ป.สน-01'!G35&lt;&gt;"",'แบบ ป.สน-01'!G35,"")</f>
        <v>5</v>
      </c>
      <c r="K30" s="151"/>
      <c r="L30" s="143"/>
    </row>
    <row r="31" spans="1:12" ht="57" customHeight="1" x14ac:dyDescent="0.3">
      <c r="A31" s="396"/>
      <c r="B31" s="397"/>
      <c r="C31" s="398"/>
      <c r="D31" s="129"/>
      <c r="E31" s="270"/>
      <c r="F31" s="271"/>
      <c r="G31" s="272"/>
      <c r="H31" s="270"/>
      <c r="I31" s="272"/>
      <c r="J31" s="116"/>
      <c r="K31" s="116"/>
      <c r="L31" s="129"/>
    </row>
    <row r="32" spans="1:12" ht="21.75" customHeight="1" x14ac:dyDescent="0.3">
      <c r="A32" s="134" t="str">
        <f>'แบบ ป.สน-01'!A37</f>
        <v xml:space="preserve">     3) การจัดทำคู่มือปฏิบัติงาน/การวิจัยสถาบัน/การสร้างนวัตกรรม</v>
      </c>
      <c r="B32" s="142"/>
      <c r="C32" s="142"/>
      <c r="D32" s="148"/>
      <c r="E32" s="149"/>
      <c r="F32" s="142"/>
      <c r="G32" s="150"/>
      <c r="H32" s="149"/>
      <c r="I32" s="150"/>
      <c r="J32" s="147">
        <f>IF('แบบ ป.สน-01'!G37&lt;&gt;"",'แบบ ป.สน-01'!G37,"")</f>
        <v>5</v>
      </c>
      <c r="K32" s="151"/>
      <c r="L32" s="90"/>
    </row>
    <row r="33" spans="1:12" ht="57" customHeight="1" x14ac:dyDescent="0.3">
      <c r="A33" s="396"/>
      <c r="B33" s="397"/>
      <c r="C33" s="398"/>
      <c r="D33" s="129"/>
      <c r="E33" s="270"/>
      <c r="F33" s="271"/>
      <c r="G33" s="272"/>
      <c r="H33" s="270"/>
      <c r="I33" s="272"/>
      <c r="J33" s="116"/>
      <c r="K33" s="116"/>
      <c r="L33" s="129"/>
    </row>
    <row r="34" spans="1:12" ht="51.75" x14ac:dyDescent="0.25">
      <c r="A34" s="337" t="s">
        <v>4</v>
      </c>
      <c r="B34" s="337"/>
      <c r="C34" s="337"/>
      <c r="D34" s="172" t="s">
        <v>102</v>
      </c>
      <c r="E34" s="338" t="s">
        <v>103</v>
      </c>
      <c r="F34" s="338"/>
      <c r="G34" s="338"/>
      <c r="H34" s="337" t="s">
        <v>104</v>
      </c>
      <c r="I34" s="337"/>
      <c r="J34" s="172" t="s">
        <v>105</v>
      </c>
      <c r="K34" s="172" t="s">
        <v>106</v>
      </c>
      <c r="L34" s="172" t="s">
        <v>168</v>
      </c>
    </row>
    <row r="35" spans="1:12" ht="21.75" customHeight="1" x14ac:dyDescent="0.3">
      <c r="A35" s="133" t="str">
        <f>'แบบ ป.สน-01'!A41:F41</f>
        <v>3.2 ผลการประเมินการประกันคุณภาพ</v>
      </c>
      <c r="B35" s="137"/>
      <c r="C35" s="137"/>
      <c r="D35" s="138"/>
      <c r="E35" s="139"/>
      <c r="F35" s="137"/>
      <c r="G35" s="140"/>
      <c r="H35" s="139"/>
      <c r="I35" s="140"/>
      <c r="J35" s="141">
        <f>IF('แบบ ป.สน-01'!G41&lt;&gt;"",'แบบ ป.สน-01'!G41,"")</f>
        <v>5</v>
      </c>
      <c r="K35" s="152"/>
      <c r="L35" s="86"/>
    </row>
    <row r="36" spans="1:12" ht="21.75" customHeight="1" x14ac:dyDescent="0.25">
      <c r="A36" s="414" t="str">
        <f>'แบบ ป.สน-01'!A42:C42</f>
        <v>ผลการประเมินการประกันคุณภาพระดับคณะ</v>
      </c>
      <c r="B36" s="415"/>
      <c r="C36" s="416"/>
      <c r="D36" s="403"/>
      <c r="E36" s="405"/>
      <c r="F36" s="409"/>
      <c r="G36" s="406"/>
      <c r="H36" s="405"/>
      <c r="I36" s="406"/>
      <c r="J36" s="403">
        <f>IF('แบบ ป.สน-01'!G41&lt;&gt;"",'แบบ ป.สน-01'!G41,"")</f>
        <v>5</v>
      </c>
      <c r="K36" s="401"/>
      <c r="L36" s="399">
        <f>J36*K36/5</f>
        <v>0</v>
      </c>
    </row>
    <row r="37" spans="1:12" ht="21.75" customHeight="1" x14ac:dyDescent="0.25">
      <c r="A37" s="411" t="str">
        <f>'แบบ ป.สน-01'!A43:C43</f>
        <v>ประจำปี.........</v>
      </c>
      <c r="B37" s="412"/>
      <c r="C37" s="413"/>
      <c r="D37" s="404"/>
      <c r="E37" s="407"/>
      <c r="F37" s="410"/>
      <c r="G37" s="408"/>
      <c r="H37" s="407"/>
      <c r="I37" s="408"/>
      <c r="J37" s="404"/>
      <c r="K37" s="402"/>
      <c r="L37" s="400"/>
    </row>
    <row r="38" spans="1:12" ht="21.75" customHeight="1" x14ac:dyDescent="0.3">
      <c r="A38" s="133" t="str">
        <f>'แบบ ป.สน-01'!A44:F44</f>
        <v>3.3 ภาระงานเชิงยุทธศาสตร์</v>
      </c>
      <c r="B38" s="137"/>
      <c r="C38" s="137"/>
      <c r="D38" s="138"/>
      <c r="E38" s="139"/>
      <c r="F38" s="137"/>
      <c r="G38" s="140"/>
      <c r="H38" s="139"/>
      <c r="I38" s="140"/>
      <c r="J38" s="141">
        <f>IF('แบบ ป.สน-01'!G44&lt;&gt;"",'แบบ ป.สน-01'!G44,"")</f>
        <v>10</v>
      </c>
      <c r="K38" s="152"/>
      <c r="L38" s="86"/>
    </row>
    <row r="39" spans="1:12" ht="21.75" customHeight="1" x14ac:dyDescent="0.3">
      <c r="A39" s="134" t="str">
        <f>'แบบ ป.สน-01'!A45</f>
        <v xml:space="preserve">     1) ระดับคณะ</v>
      </c>
      <c r="B39" s="142"/>
      <c r="C39" s="142"/>
      <c r="D39" s="143"/>
      <c r="E39" s="144"/>
      <c r="F39" s="145"/>
      <c r="G39" s="146"/>
      <c r="H39" s="144"/>
      <c r="I39" s="146"/>
      <c r="J39" s="147">
        <f>IF('แบบ ป.สน-01'!G45&lt;&gt;"",'แบบ ป.สน-01'!G45,"")</f>
        <v>5</v>
      </c>
      <c r="K39" s="151"/>
      <c r="L39" s="143"/>
    </row>
    <row r="40" spans="1:12" ht="57" customHeight="1" x14ac:dyDescent="0.3">
      <c r="A40" s="396"/>
      <c r="B40" s="397"/>
      <c r="C40" s="398"/>
      <c r="D40" s="129"/>
      <c r="E40" s="270"/>
      <c r="F40" s="271"/>
      <c r="G40" s="272"/>
      <c r="H40" s="270"/>
      <c r="I40" s="272"/>
      <c r="J40" s="116"/>
      <c r="K40" s="116"/>
      <c r="L40" s="129"/>
    </row>
    <row r="41" spans="1:12" ht="21.75" customHeight="1" x14ac:dyDescent="0.3">
      <c r="A41" s="134" t="str">
        <f>'แบบ ป.สน-01'!A47</f>
        <v xml:space="preserve">     2) ระดับบุคคล</v>
      </c>
      <c r="B41" s="142"/>
      <c r="C41" s="142"/>
      <c r="D41" s="143"/>
      <c r="E41" s="144"/>
      <c r="F41" s="145"/>
      <c r="G41" s="146"/>
      <c r="H41" s="144"/>
      <c r="I41" s="146"/>
      <c r="J41" s="147">
        <f>IF('แบบ ป.สน-01'!G47&lt;&gt;"",'แบบ ป.สน-01'!G47,"")</f>
        <v>5</v>
      </c>
      <c r="K41" s="151"/>
      <c r="L41" s="143"/>
    </row>
    <row r="42" spans="1:12" ht="57" customHeight="1" x14ac:dyDescent="0.3">
      <c r="A42" s="396"/>
      <c r="B42" s="397"/>
      <c r="C42" s="398"/>
      <c r="D42" s="129"/>
      <c r="E42" s="270"/>
      <c r="F42" s="271"/>
      <c r="G42" s="272"/>
      <c r="H42" s="270"/>
      <c r="I42" s="272"/>
      <c r="J42" s="116"/>
      <c r="K42" s="116"/>
      <c r="L42" s="129"/>
    </row>
    <row r="43" spans="1:12" ht="21.75" customHeight="1" x14ac:dyDescent="0.3">
      <c r="A43" s="133" t="str">
        <f>'แบบ ป.สน-01'!A49:F49</f>
        <v>3.4 งานอื่น ๆ ที่ได้รับมอบหมาย</v>
      </c>
      <c r="B43" s="137"/>
      <c r="C43" s="137"/>
      <c r="D43" s="138"/>
      <c r="E43" s="139"/>
      <c r="F43" s="137"/>
      <c r="G43" s="140"/>
      <c r="H43" s="139"/>
      <c r="I43" s="140"/>
      <c r="J43" s="141">
        <f>IF('แบบ ป.สน-01'!G49&lt;&gt;"",'แบบ ป.สน-01'!G49,"")</f>
        <v>10</v>
      </c>
      <c r="K43" s="152"/>
      <c r="L43" s="86"/>
    </row>
    <row r="44" spans="1:12" ht="21.75" customHeight="1" x14ac:dyDescent="0.3">
      <c r="A44" s="134" t="str">
        <f>'แบบ ป.สน-01'!A50</f>
        <v xml:space="preserve">     1) ระดับงาน</v>
      </c>
      <c r="B44" s="142"/>
      <c r="C44" s="142"/>
      <c r="D44" s="143"/>
      <c r="E44" s="144"/>
      <c r="F44" s="145"/>
      <c r="G44" s="146"/>
      <c r="H44" s="144"/>
      <c r="I44" s="146"/>
      <c r="J44" s="147">
        <f>IF('แบบ ป.สน-01'!G50&lt;&gt;"",'แบบ ป.สน-01'!G50,"")</f>
        <v>5</v>
      </c>
      <c r="K44" s="151"/>
      <c r="L44" s="143"/>
    </row>
    <row r="45" spans="1:12" ht="57" customHeight="1" x14ac:dyDescent="0.3">
      <c r="A45" s="396"/>
      <c r="B45" s="397"/>
      <c r="C45" s="398"/>
      <c r="D45" s="129"/>
      <c r="E45" s="270"/>
      <c r="F45" s="271"/>
      <c r="G45" s="272"/>
      <c r="H45" s="270"/>
      <c r="I45" s="272"/>
      <c r="J45" s="116"/>
      <c r="K45" s="116"/>
      <c r="L45" s="129"/>
    </row>
    <row r="46" spans="1:12" ht="21.75" customHeight="1" x14ac:dyDescent="0.3">
      <c r="A46" s="134" t="str">
        <f>'แบบ ป.สน-01'!A52</f>
        <v xml:space="preserve">     2) ระดับคณะ/มหาวิทยาลัย</v>
      </c>
      <c r="B46" s="142"/>
      <c r="C46" s="142"/>
      <c r="D46" s="143"/>
      <c r="E46" s="144"/>
      <c r="F46" s="145"/>
      <c r="G46" s="146"/>
      <c r="H46" s="144"/>
      <c r="I46" s="146"/>
      <c r="J46" s="147">
        <f>IF('แบบ ป.สน-01'!G52&lt;&gt;"",'แบบ ป.สน-01'!G52,"")</f>
        <v>5</v>
      </c>
      <c r="K46" s="151"/>
      <c r="L46" s="143"/>
    </row>
    <row r="47" spans="1:12" ht="57" customHeight="1" x14ac:dyDescent="0.3">
      <c r="A47" s="396"/>
      <c r="B47" s="397"/>
      <c r="C47" s="398"/>
      <c r="D47" s="129"/>
      <c r="E47" s="270"/>
      <c r="F47" s="271"/>
      <c r="G47" s="272"/>
      <c r="H47" s="270"/>
      <c r="I47" s="272"/>
      <c r="J47" s="116"/>
      <c r="K47" s="116"/>
      <c r="L47" s="129"/>
    </row>
    <row r="48" spans="1:12" ht="21.75" customHeight="1" x14ac:dyDescent="0.25">
      <c r="A48" s="389" t="s">
        <v>109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131">
        <v>0</v>
      </c>
    </row>
    <row r="50" spans="1:12" ht="22.5" customHeight="1" x14ac:dyDescent="0.25">
      <c r="A50" s="123" t="s">
        <v>110</v>
      </c>
    </row>
    <row r="51" spans="1:12" ht="22.5" customHeight="1" x14ac:dyDescent="0.25">
      <c r="A51" s="264" t="s">
        <v>169</v>
      </c>
      <c r="B51" s="392"/>
      <c r="C51" s="265"/>
      <c r="D51" s="324" t="s">
        <v>111</v>
      </c>
      <c r="E51" s="325"/>
      <c r="F51" s="325"/>
      <c r="G51" s="325"/>
      <c r="H51" s="325"/>
      <c r="I51" s="325"/>
      <c r="J51" s="325"/>
      <c r="K51" s="326"/>
      <c r="L51" s="42" t="s">
        <v>112</v>
      </c>
    </row>
    <row r="52" spans="1:12" ht="37.5" customHeight="1" x14ac:dyDescent="0.25">
      <c r="A52" s="393"/>
      <c r="B52" s="394"/>
      <c r="C52" s="395"/>
      <c r="D52" s="390" t="s">
        <v>113</v>
      </c>
      <c r="E52" s="391"/>
      <c r="F52" s="390" t="s">
        <v>114</v>
      </c>
      <c r="G52" s="391"/>
      <c r="H52" s="45" t="s">
        <v>115</v>
      </c>
      <c r="I52" s="390" t="s">
        <v>116</v>
      </c>
      <c r="J52" s="391"/>
      <c r="K52" s="45" t="s">
        <v>117</v>
      </c>
      <c r="L52" s="160" t="s">
        <v>118</v>
      </c>
    </row>
    <row r="53" spans="1:12" ht="18.75" x14ac:dyDescent="0.3">
      <c r="A53" s="383" t="s">
        <v>119</v>
      </c>
      <c r="B53" s="384"/>
      <c r="C53" s="385"/>
      <c r="D53" s="155"/>
      <c r="E53" s="156"/>
      <c r="F53" s="155"/>
      <c r="G53" s="156"/>
      <c r="H53" s="153"/>
      <c r="I53" s="155"/>
      <c r="J53" s="156"/>
      <c r="K53" s="153"/>
      <c r="L53" s="153"/>
    </row>
    <row r="54" spans="1:12" ht="17.25" customHeight="1" x14ac:dyDescent="0.3">
      <c r="A54" s="380"/>
      <c r="B54" s="381"/>
      <c r="C54" s="382"/>
      <c r="D54" s="277"/>
      <c r="E54" s="278"/>
      <c r="F54" s="277"/>
      <c r="G54" s="278"/>
      <c r="H54" s="157"/>
      <c r="I54" s="277"/>
      <c r="J54" s="278"/>
      <c r="K54" s="157"/>
      <c r="L54" s="157"/>
    </row>
    <row r="55" spans="1:12" ht="17.25" customHeight="1" x14ac:dyDescent="0.3">
      <c r="A55" s="356"/>
      <c r="B55" s="357"/>
      <c r="C55" s="358"/>
      <c r="D55" s="275"/>
      <c r="E55" s="276"/>
      <c r="F55" s="275"/>
      <c r="G55" s="276"/>
      <c r="H55" s="76"/>
      <c r="I55" s="275"/>
      <c r="J55" s="276"/>
      <c r="K55" s="76"/>
      <c r="L55" s="76"/>
    </row>
    <row r="56" spans="1:12" ht="18.75" x14ac:dyDescent="0.3">
      <c r="A56" s="356"/>
      <c r="B56" s="357"/>
      <c r="C56" s="358"/>
      <c r="D56" s="275"/>
      <c r="E56" s="276"/>
      <c r="F56" s="275"/>
      <c r="G56" s="276"/>
      <c r="H56" s="76"/>
      <c r="I56" s="275"/>
      <c r="J56" s="276"/>
      <c r="K56" s="76"/>
      <c r="L56" s="76"/>
    </row>
    <row r="57" spans="1:12" ht="18.75" x14ac:dyDescent="0.3">
      <c r="A57" s="356"/>
      <c r="B57" s="357"/>
      <c r="C57" s="358"/>
      <c r="D57" s="275"/>
      <c r="E57" s="276"/>
      <c r="F57" s="275"/>
      <c r="G57" s="276"/>
      <c r="H57" s="76"/>
      <c r="I57" s="275"/>
      <c r="J57" s="276"/>
      <c r="K57" s="76"/>
      <c r="L57" s="76"/>
    </row>
    <row r="58" spans="1:12" ht="18.75" x14ac:dyDescent="0.3">
      <c r="A58" s="318"/>
      <c r="B58" s="319"/>
      <c r="C58" s="320"/>
      <c r="D58" s="273"/>
      <c r="E58" s="274"/>
      <c r="F58" s="273"/>
      <c r="G58" s="274"/>
      <c r="H58" s="77"/>
      <c r="I58" s="273"/>
      <c r="J58" s="274"/>
      <c r="K58" s="77"/>
      <c r="L58" s="77"/>
    </row>
    <row r="59" spans="1:12" ht="18.75" x14ac:dyDescent="0.3">
      <c r="A59" s="383" t="s">
        <v>120</v>
      </c>
      <c r="B59" s="384"/>
      <c r="C59" s="385"/>
      <c r="D59" s="387"/>
      <c r="E59" s="388"/>
      <c r="F59" s="387"/>
      <c r="G59" s="388"/>
      <c r="H59" s="153"/>
      <c r="I59" s="387"/>
      <c r="J59" s="388"/>
      <c r="K59" s="153"/>
      <c r="L59" s="153"/>
    </row>
    <row r="60" spans="1:12" ht="18.75" x14ac:dyDescent="0.3">
      <c r="A60" s="380"/>
      <c r="B60" s="381"/>
      <c r="C60" s="382"/>
      <c r="D60" s="277"/>
      <c r="E60" s="278"/>
      <c r="F60" s="277"/>
      <c r="G60" s="278"/>
      <c r="H60" s="154"/>
      <c r="I60" s="277"/>
      <c r="J60" s="278"/>
      <c r="K60" s="154"/>
      <c r="L60" s="154"/>
    </row>
    <row r="61" spans="1:12" ht="18.75" x14ac:dyDescent="0.25">
      <c r="A61" s="356"/>
      <c r="B61" s="357"/>
      <c r="C61" s="358"/>
      <c r="D61" s="374"/>
      <c r="E61" s="375"/>
      <c r="F61" s="374"/>
      <c r="G61" s="375"/>
      <c r="H61" s="158"/>
      <c r="I61" s="374"/>
      <c r="J61" s="375"/>
      <c r="K61" s="158"/>
      <c r="L61" s="158"/>
    </row>
    <row r="62" spans="1:12" ht="18.75" x14ac:dyDescent="0.25">
      <c r="A62" s="356"/>
      <c r="B62" s="357"/>
      <c r="C62" s="358"/>
      <c r="D62" s="374"/>
      <c r="E62" s="375"/>
      <c r="F62" s="374"/>
      <c r="G62" s="375"/>
      <c r="H62" s="158"/>
      <c r="I62" s="374"/>
      <c r="J62" s="375"/>
      <c r="K62" s="158"/>
      <c r="L62" s="158"/>
    </row>
    <row r="63" spans="1:12" ht="18.75" x14ac:dyDescent="0.25">
      <c r="A63" s="356"/>
      <c r="B63" s="357"/>
      <c r="C63" s="358"/>
      <c r="D63" s="374"/>
      <c r="E63" s="375"/>
      <c r="F63" s="374"/>
      <c r="G63" s="375"/>
      <c r="H63" s="158"/>
      <c r="I63" s="374"/>
      <c r="J63" s="375"/>
      <c r="K63" s="158"/>
      <c r="L63" s="158"/>
    </row>
    <row r="64" spans="1:12" ht="18.75" x14ac:dyDescent="0.25">
      <c r="A64" s="356"/>
      <c r="B64" s="357"/>
      <c r="C64" s="358"/>
      <c r="D64" s="374"/>
      <c r="E64" s="375"/>
      <c r="F64" s="374"/>
      <c r="G64" s="375"/>
      <c r="H64" s="158"/>
      <c r="I64" s="374"/>
      <c r="J64" s="375"/>
      <c r="K64" s="158"/>
      <c r="L64" s="158"/>
    </row>
    <row r="65" spans="1:17" ht="18.75" x14ac:dyDescent="0.25">
      <c r="A65" s="318"/>
      <c r="B65" s="319"/>
      <c r="C65" s="320"/>
      <c r="D65" s="378"/>
      <c r="E65" s="379"/>
      <c r="F65" s="378"/>
      <c r="G65" s="379"/>
      <c r="H65" s="159"/>
      <c r="I65" s="378"/>
      <c r="J65" s="379"/>
      <c r="K65" s="159"/>
      <c r="L65" s="159"/>
    </row>
    <row r="66" spans="1:17" ht="18.75" x14ac:dyDescent="0.3">
      <c r="A66" s="383" t="s">
        <v>121</v>
      </c>
      <c r="B66" s="384"/>
      <c r="C66" s="385"/>
      <c r="D66" s="247"/>
      <c r="E66" s="248"/>
      <c r="F66" s="247"/>
      <c r="G66" s="248"/>
      <c r="H66" s="118"/>
      <c r="I66" s="247"/>
      <c r="J66" s="248"/>
      <c r="K66" s="118"/>
      <c r="L66" s="118"/>
    </row>
    <row r="67" spans="1:17" ht="18.75" x14ac:dyDescent="0.25">
      <c r="A67" s="380"/>
      <c r="B67" s="381"/>
      <c r="C67" s="382"/>
      <c r="D67" s="376"/>
      <c r="E67" s="377"/>
      <c r="F67" s="376"/>
      <c r="G67" s="377"/>
      <c r="H67" s="161"/>
      <c r="I67" s="376"/>
      <c r="J67" s="377"/>
      <c r="K67" s="161"/>
      <c r="L67" s="161"/>
    </row>
    <row r="68" spans="1:17" ht="18.75" x14ac:dyDescent="0.25">
      <c r="A68" s="356"/>
      <c r="B68" s="357"/>
      <c r="C68" s="358"/>
      <c r="D68" s="374"/>
      <c r="E68" s="375"/>
      <c r="F68" s="374"/>
      <c r="G68" s="375"/>
      <c r="H68" s="158"/>
      <c r="I68" s="374"/>
      <c r="J68" s="375"/>
      <c r="K68" s="158"/>
      <c r="L68" s="158"/>
    </row>
    <row r="69" spans="1:17" ht="18.75" x14ac:dyDescent="0.25">
      <c r="A69" s="356"/>
      <c r="B69" s="357"/>
      <c r="C69" s="358"/>
      <c r="D69" s="374"/>
      <c r="E69" s="375"/>
      <c r="F69" s="374"/>
      <c r="G69" s="375"/>
      <c r="H69" s="158"/>
      <c r="I69" s="374"/>
      <c r="J69" s="375"/>
      <c r="K69" s="158"/>
      <c r="L69" s="158"/>
    </row>
    <row r="70" spans="1:17" ht="18.75" x14ac:dyDescent="0.25">
      <c r="A70" s="386"/>
      <c r="B70" s="386"/>
      <c r="C70" s="386"/>
      <c r="D70" s="373"/>
      <c r="E70" s="373"/>
      <c r="F70" s="373"/>
      <c r="G70" s="373"/>
      <c r="H70" s="158"/>
      <c r="I70" s="373"/>
      <c r="J70" s="373"/>
      <c r="K70" s="158"/>
      <c r="L70" s="158"/>
    </row>
    <row r="71" spans="1:17" ht="18.75" x14ac:dyDescent="0.3">
      <c r="A71" s="241"/>
      <c r="B71" s="352"/>
      <c r="C71" s="242"/>
      <c r="D71" s="273"/>
      <c r="E71" s="274"/>
      <c r="F71" s="273"/>
      <c r="G71" s="274"/>
      <c r="H71" s="77"/>
      <c r="I71" s="273"/>
      <c r="J71" s="274"/>
      <c r="K71" s="72"/>
      <c r="L71" s="72"/>
    </row>
    <row r="72" spans="1:17" ht="18.75" x14ac:dyDescent="0.3">
      <c r="A72" s="12" t="s">
        <v>122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7" ht="18.75" x14ac:dyDescent="0.3">
      <c r="A73" s="353" t="s">
        <v>123</v>
      </c>
      <c r="B73" s="354"/>
      <c r="C73" s="354"/>
      <c r="D73" s="354"/>
      <c r="E73" s="355"/>
      <c r="F73" s="353" t="s">
        <v>124</v>
      </c>
      <c r="G73" s="355"/>
      <c r="H73" s="353" t="s">
        <v>125</v>
      </c>
      <c r="I73" s="355"/>
      <c r="J73" s="353" t="s">
        <v>126</v>
      </c>
      <c r="K73" s="354"/>
      <c r="L73" s="355"/>
    </row>
    <row r="74" spans="1:17" s="163" customFormat="1" ht="22.5" customHeight="1" x14ac:dyDescent="0.2">
      <c r="A74" s="370" t="s">
        <v>170</v>
      </c>
      <c r="B74" s="371"/>
      <c r="C74" s="371"/>
      <c r="D74" s="371"/>
      <c r="E74" s="372"/>
      <c r="F74" s="247"/>
      <c r="G74" s="248"/>
      <c r="H74" s="247">
        <v>3</v>
      </c>
      <c r="I74" s="248"/>
      <c r="J74" s="247"/>
      <c r="K74" s="363"/>
      <c r="L74" s="248"/>
      <c r="M74" s="162"/>
      <c r="N74" s="162"/>
      <c r="O74" s="162"/>
      <c r="P74" s="162"/>
      <c r="Q74" s="162"/>
    </row>
    <row r="75" spans="1:17" s="163" customFormat="1" ht="22.5" customHeight="1" x14ac:dyDescent="0.2">
      <c r="A75" s="367" t="s">
        <v>171</v>
      </c>
      <c r="B75" s="368"/>
      <c r="C75" s="368"/>
      <c r="D75" s="368"/>
      <c r="E75" s="369"/>
      <c r="F75" s="359"/>
      <c r="G75" s="360"/>
      <c r="H75" s="359">
        <v>2</v>
      </c>
      <c r="I75" s="360"/>
      <c r="J75" s="359"/>
      <c r="K75" s="362"/>
      <c r="L75" s="360"/>
      <c r="M75" s="162"/>
      <c r="N75" s="162"/>
      <c r="O75" s="162"/>
      <c r="P75" s="162"/>
      <c r="Q75" s="162"/>
    </row>
    <row r="76" spans="1:17" s="163" customFormat="1" ht="22.5" customHeight="1" x14ac:dyDescent="0.2">
      <c r="A76" s="367" t="s">
        <v>172</v>
      </c>
      <c r="B76" s="368"/>
      <c r="C76" s="368"/>
      <c r="D76" s="368"/>
      <c r="E76" s="369"/>
      <c r="F76" s="359"/>
      <c r="G76" s="360"/>
      <c r="H76" s="359">
        <v>1</v>
      </c>
      <c r="I76" s="360"/>
      <c r="J76" s="359"/>
      <c r="K76" s="362"/>
      <c r="L76" s="360"/>
      <c r="M76" s="162"/>
      <c r="N76" s="162"/>
      <c r="O76" s="162"/>
      <c r="P76" s="162"/>
      <c r="Q76" s="162"/>
    </row>
    <row r="77" spans="1:17" s="163" customFormat="1" ht="22.5" customHeight="1" x14ac:dyDescent="0.2">
      <c r="A77" s="364" t="s">
        <v>173</v>
      </c>
      <c r="B77" s="365"/>
      <c r="C77" s="365"/>
      <c r="D77" s="365"/>
      <c r="E77" s="366"/>
      <c r="F77" s="249"/>
      <c r="G77" s="250"/>
      <c r="H77" s="249">
        <v>0</v>
      </c>
      <c r="I77" s="250"/>
      <c r="J77" s="249"/>
      <c r="K77" s="361"/>
      <c r="L77" s="250"/>
      <c r="M77" s="162"/>
      <c r="N77" s="162"/>
      <c r="O77" s="162"/>
      <c r="P77" s="162"/>
      <c r="Q77" s="162"/>
    </row>
    <row r="78" spans="1:17" s="163" customFormat="1" ht="22.5" customHeight="1" x14ac:dyDescent="0.2">
      <c r="A78" s="349" t="s">
        <v>127</v>
      </c>
      <c r="B78" s="350"/>
      <c r="C78" s="350"/>
      <c r="D78" s="350"/>
      <c r="E78" s="350"/>
      <c r="F78" s="350"/>
      <c r="G78" s="350"/>
      <c r="H78" s="350"/>
      <c r="I78" s="351"/>
      <c r="J78" s="199"/>
      <c r="K78" s="336"/>
      <c r="L78" s="200"/>
      <c r="M78" s="162"/>
      <c r="N78" s="162"/>
      <c r="O78" s="162"/>
      <c r="P78" s="162"/>
      <c r="Q78" s="162"/>
    </row>
    <row r="79" spans="1:17" s="163" customFormat="1" ht="22.5" customHeight="1" x14ac:dyDescent="0.2">
      <c r="A79" s="324" t="s">
        <v>174</v>
      </c>
      <c r="B79" s="325"/>
      <c r="C79" s="325"/>
      <c r="D79" s="325"/>
      <c r="E79" s="325"/>
      <c r="F79" s="325"/>
      <c r="G79" s="325"/>
      <c r="H79" s="325"/>
      <c r="I79" s="326"/>
      <c r="J79" s="199"/>
      <c r="K79" s="336"/>
      <c r="L79" s="200"/>
      <c r="M79" s="162"/>
      <c r="N79" s="162"/>
      <c r="O79" s="162"/>
      <c r="P79" s="162"/>
      <c r="Q79" s="162"/>
    </row>
    <row r="80" spans="1:17" ht="18.75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7" s="123" customFormat="1" ht="22.5" customHeight="1" x14ac:dyDescent="0.2">
      <c r="A81" s="123" t="s">
        <v>128</v>
      </c>
    </row>
    <row r="82" spans="1:17" ht="51.75" x14ac:dyDescent="0.25">
      <c r="A82" s="339" t="s">
        <v>4</v>
      </c>
      <c r="B82" s="339"/>
      <c r="C82" s="339"/>
      <c r="D82" s="125" t="s">
        <v>102</v>
      </c>
      <c r="E82" s="340" t="s">
        <v>129</v>
      </c>
      <c r="F82" s="341"/>
      <c r="G82" s="341"/>
      <c r="H82" s="341"/>
      <c r="I82" s="342"/>
      <c r="J82" s="125" t="s">
        <v>105</v>
      </c>
      <c r="K82" s="125" t="s">
        <v>106</v>
      </c>
      <c r="L82" s="125" t="s">
        <v>107</v>
      </c>
    </row>
    <row r="83" spans="1:17" ht="24.75" customHeight="1" x14ac:dyDescent="0.25">
      <c r="A83" s="166" t="s">
        <v>88</v>
      </c>
      <c r="B83" s="88"/>
      <c r="C83" s="88"/>
      <c r="D83" s="167"/>
      <c r="E83" s="167"/>
      <c r="F83" s="167"/>
      <c r="G83" s="167"/>
      <c r="H83" s="167"/>
      <c r="I83" s="167"/>
      <c r="J83" s="164">
        <v>6</v>
      </c>
      <c r="K83" s="164"/>
      <c r="L83" s="164"/>
    </row>
    <row r="84" spans="1:17" ht="48.75" customHeight="1" x14ac:dyDescent="0.25">
      <c r="A84" s="343"/>
      <c r="B84" s="344"/>
      <c r="C84" s="345"/>
      <c r="D84" s="165"/>
      <c r="E84" s="346"/>
      <c r="F84" s="347"/>
      <c r="G84" s="347"/>
      <c r="H84" s="347"/>
      <c r="I84" s="348"/>
      <c r="J84" s="168"/>
      <c r="K84" s="168"/>
      <c r="L84" s="168"/>
    </row>
    <row r="85" spans="1:17" ht="24.75" customHeight="1" x14ac:dyDescent="0.25">
      <c r="A85" s="166" t="s">
        <v>88</v>
      </c>
      <c r="B85" s="88"/>
      <c r="C85" s="88"/>
      <c r="D85" s="167"/>
      <c r="E85" s="167"/>
      <c r="F85" s="167"/>
      <c r="G85" s="167"/>
      <c r="H85" s="167"/>
      <c r="I85" s="167"/>
      <c r="J85" s="164">
        <v>4</v>
      </c>
      <c r="K85" s="164"/>
      <c r="L85" s="164"/>
    </row>
    <row r="86" spans="1:17" ht="48.75" customHeight="1" x14ac:dyDescent="0.25">
      <c r="A86" s="343"/>
      <c r="B86" s="344"/>
      <c r="C86" s="345"/>
      <c r="D86" s="165"/>
      <c r="E86" s="346"/>
      <c r="F86" s="347"/>
      <c r="G86" s="347"/>
      <c r="H86" s="347"/>
      <c r="I86" s="348"/>
      <c r="J86" s="168"/>
      <c r="K86" s="168"/>
      <c r="L86" s="168"/>
    </row>
    <row r="87" spans="1:17" s="170" customFormat="1" ht="22.5" customHeight="1" x14ac:dyDescent="0.2">
      <c r="A87" s="324" t="s">
        <v>130</v>
      </c>
      <c r="B87" s="325"/>
      <c r="C87" s="325"/>
      <c r="D87" s="325"/>
      <c r="E87" s="325"/>
      <c r="F87" s="325"/>
      <c r="G87" s="325"/>
      <c r="H87" s="325"/>
      <c r="I87" s="325"/>
      <c r="J87" s="325"/>
      <c r="K87" s="326"/>
      <c r="L87" s="171">
        <v>0</v>
      </c>
      <c r="M87" s="169"/>
      <c r="N87" s="169"/>
      <c r="O87" s="169"/>
      <c r="P87" s="169"/>
      <c r="Q87" s="169"/>
    </row>
    <row r="88" spans="1:17" s="170" customFormat="1" ht="22.5" customHeight="1" x14ac:dyDescent="0.2">
      <c r="A88" s="324" t="s">
        <v>131</v>
      </c>
      <c r="B88" s="325"/>
      <c r="C88" s="325"/>
      <c r="D88" s="325"/>
      <c r="E88" s="325"/>
      <c r="F88" s="325"/>
      <c r="G88" s="325"/>
      <c r="H88" s="325"/>
      <c r="I88" s="325"/>
      <c r="J88" s="325"/>
      <c r="K88" s="326"/>
      <c r="L88" s="171">
        <v>0</v>
      </c>
      <c r="M88" s="169"/>
      <c r="N88" s="169"/>
      <c r="O88" s="169"/>
      <c r="P88" s="169"/>
      <c r="Q88" s="169"/>
    </row>
    <row r="89" spans="1:17" ht="18.75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7" ht="18.75" x14ac:dyDescent="0.25">
      <c r="A90" s="123" t="s">
        <v>175</v>
      </c>
    </row>
    <row r="91" spans="1:17" s="163" customFormat="1" ht="23.25" customHeight="1" x14ac:dyDescent="0.2">
      <c r="A91" s="324" t="s">
        <v>132</v>
      </c>
      <c r="B91" s="325"/>
      <c r="C91" s="325"/>
      <c r="D91" s="326"/>
      <c r="E91" s="324" t="s">
        <v>133</v>
      </c>
      <c r="F91" s="325"/>
      <c r="G91" s="325"/>
      <c r="H91" s="325"/>
      <c r="I91" s="326"/>
      <c r="J91" s="162"/>
      <c r="K91" s="162"/>
      <c r="L91" s="162"/>
      <c r="M91" s="162"/>
      <c r="N91" s="162"/>
      <c r="O91" s="162"/>
      <c r="P91" s="162"/>
      <c r="Q91" s="162"/>
    </row>
    <row r="92" spans="1:17" s="163" customFormat="1" ht="23.25" customHeight="1" x14ac:dyDescent="0.2">
      <c r="A92" s="321" t="s">
        <v>134</v>
      </c>
      <c r="B92" s="322"/>
      <c r="C92" s="322"/>
      <c r="D92" s="323"/>
      <c r="E92" s="333">
        <v>0</v>
      </c>
      <c r="F92" s="334"/>
      <c r="G92" s="334"/>
      <c r="H92" s="334"/>
      <c r="I92" s="335"/>
      <c r="J92" s="162"/>
      <c r="K92" s="162"/>
      <c r="L92" s="162"/>
      <c r="M92" s="162"/>
      <c r="N92" s="162"/>
      <c r="O92" s="162"/>
      <c r="P92" s="162"/>
      <c r="Q92" s="162"/>
    </row>
    <row r="93" spans="1:17" s="163" customFormat="1" ht="23.25" customHeight="1" x14ac:dyDescent="0.2">
      <c r="A93" s="318" t="s">
        <v>135</v>
      </c>
      <c r="B93" s="319"/>
      <c r="C93" s="319"/>
      <c r="D93" s="320"/>
      <c r="E93" s="330">
        <v>0</v>
      </c>
      <c r="F93" s="331"/>
      <c r="G93" s="331"/>
      <c r="H93" s="331"/>
      <c r="I93" s="332"/>
      <c r="J93" s="162"/>
      <c r="K93" s="162"/>
      <c r="L93" s="162"/>
      <c r="M93" s="162"/>
      <c r="N93" s="162"/>
      <c r="O93" s="162"/>
      <c r="P93" s="162"/>
      <c r="Q93" s="162"/>
    </row>
    <row r="94" spans="1:17" s="163" customFormat="1" ht="23.25" customHeight="1" x14ac:dyDescent="0.2">
      <c r="A94" s="199" t="s">
        <v>136</v>
      </c>
      <c r="B94" s="336"/>
      <c r="C94" s="336"/>
      <c r="D94" s="200"/>
      <c r="E94" s="327">
        <v>0</v>
      </c>
      <c r="F94" s="328"/>
      <c r="G94" s="328"/>
      <c r="H94" s="328"/>
      <c r="I94" s="329"/>
      <c r="J94" s="162"/>
      <c r="K94" s="162"/>
      <c r="L94" s="162"/>
      <c r="M94" s="162"/>
      <c r="N94" s="162"/>
      <c r="O94" s="162"/>
      <c r="P94" s="162"/>
      <c r="Q94" s="162"/>
    </row>
    <row r="95" spans="1:17" ht="11.25" customHeight="1" x14ac:dyDescent="0.3">
      <c r="A95" s="12"/>
      <c r="B95" s="12"/>
      <c r="C95" s="12"/>
      <c r="D95" s="12"/>
      <c r="E95" s="12"/>
      <c r="F95" s="12"/>
      <c r="G95" s="12"/>
    </row>
    <row r="96" spans="1:17" s="163" customFormat="1" ht="22.5" customHeight="1" x14ac:dyDescent="0.2">
      <c r="A96" s="122"/>
      <c r="B96" s="173" t="s">
        <v>137</v>
      </c>
      <c r="C96" s="122"/>
      <c r="D96" s="122"/>
      <c r="E96" s="122"/>
      <c r="F96" s="122"/>
      <c r="G96" s="122"/>
      <c r="H96" s="162"/>
      <c r="I96" s="162"/>
      <c r="J96" s="162"/>
      <c r="K96" s="162"/>
      <c r="L96" s="162"/>
      <c r="M96" s="162"/>
      <c r="N96" s="162"/>
      <c r="O96" s="162"/>
      <c r="P96" s="162"/>
      <c r="Q96" s="162"/>
    </row>
    <row r="97" spans="1:17" s="163" customFormat="1" ht="22.5" customHeight="1" x14ac:dyDescent="0.2">
      <c r="A97" s="122"/>
      <c r="B97" s="174" t="s">
        <v>176</v>
      </c>
      <c r="C97" s="122" t="s">
        <v>138</v>
      </c>
      <c r="D97" s="122" t="s">
        <v>139</v>
      </c>
      <c r="E97" s="122"/>
      <c r="F97" s="122"/>
      <c r="G97" s="122"/>
      <c r="H97" s="162"/>
      <c r="I97" s="162"/>
      <c r="J97" s="162"/>
      <c r="K97" s="162"/>
      <c r="L97" s="162"/>
      <c r="M97" s="162"/>
      <c r="N97" s="162"/>
      <c r="O97" s="162"/>
      <c r="P97" s="162"/>
      <c r="Q97" s="162"/>
    </row>
    <row r="98" spans="1:17" s="163" customFormat="1" ht="22.5" customHeight="1" x14ac:dyDescent="0.2">
      <c r="A98" s="122"/>
      <c r="B98" s="174" t="s">
        <v>176</v>
      </c>
      <c r="C98" s="122" t="s">
        <v>140</v>
      </c>
      <c r="D98" s="122" t="s">
        <v>141</v>
      </c>
      <c r="E98" s="122"/>
      <c r="F98" s="122"/>
      <c r="G98" s="122"/>
      <c r="H98" s="162"/>
      <c r="I98" s="162"/>
      <c r="J98" s="162"/>
      <c r="K98" s="162"/>
      <c r="L98" s="162"/>
      <c r="M98" s="162"/>
      <c r="N98" s="162"/>
      <c r="O98" s="162"/>
      <c r="P98" s="162"/>
      <c r="Q98" s="162"/>
    </row>
    <row r="99" spans="1:17" s="163" customFormat="1" ht="22.5" customHeight="1" x14ac:dyDescent="0.2">
      <c r="A99" s="122"/>
      <c r="B99" s="174" t="s">
        <v>176</v>
      </c>
      <c r="C99" s="122" t="s">
        <v>142</v>
      </c>
      <c r="D99" s="122" t="s">
        <v>143</v>
      </c>
      <c r="E99" s="122"/>
      <c r="F99" s="122"/>
      <c r="G99" s="122"/>
      <c r="H99" s="162"/>
      <c r="I99" s="162"/>
      <c r="J99" s="162"/>
      <c r="K99" s="162"/>
      <c r="L99" s="162"/>
      <c r="M99" s="162"/>
      <c r="N99" s="162"/>
      <c r="O99" s="162"/>
      <c r="P99" s="162"/>
      <c r="Q99" s="162"/>
    </row>
    <row r="100" spans="1:17" s="163" customFormat="1" ht="22.5" customHeight="1" x14ac:dyDescent="0.2">
      <c r="A100" s="122"/>
      <c r="B100" s="174" t="s">
        <v>176</v>
      </c>
      <c r="C100" s="122" t="s">
        <v>144</v>
      </c>
      <c r="D100" s="122" t="s">
        <v>145</v>
      </c>
      <c r="E100" s="122"/>
      <c r="F100" s="122"/>
      <c r="G100" s="122"/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</row>
    <row r="101" spans="1:17" s="163" customFormat="1" ht="22.5" customHeight="1" x14ac:dyDescent="0.2">
      <c r="A101" s="122"/>
      <c r="B101" s="174" t="s">
        <v>176</v>
      </c>
      <c r="C101" s="122" t="s">
        <v>146</v>
      </c>
      <c r="D101" s="122" t="s">
        <v>147</v>
      </c>
      <c r="E101" s="122"/>
      <c r="F101" s="122"/>
      <c r="G101" s="122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</row>
    <row r="104" spans="1:17" ht="24.75" customHeight="1" x14ac:dyDescent="0.3">
      <c r="A104" s="175" t="s">
        <v>148</v>
      </c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7"/>
    </row>
    <row r="105" spans="1:17" ht="24.75" customHeight="1" x14ac:dyDescent="0.25">
      <c r="A105" s="180"/>
      <c r="B105" s="181"/>
      <c r="C105" s="181"/>
      <c r="D105" s="181"/>
      <c r="E105" s="181"/>
      <c r="F105" s="181"/>
      <c r="G105" s="181"/>
      <c r="H105" s="181"/>
      <c r="I105" s="181"/>
      <c r="J105" s="181"/>
      <c r="K105" s="181"/>
      <c r="L105" s="182"/>
    </row>
    <row r="106" spans="1:17" ht="24.75" customHeight="1" x14ac:dyDescent="0.25">
      <c r="A106" s="183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5"/>
    </row>
    <row r="107" spans="1:17" ht="24.75" customHeight="1" x14ac:dyDescent="0.25">
      <c r="A107" s="183"/>
      <c r="B107" s="184"/>
      <c r="C107" s="184"/>
      <c r="D107" s="184"/>
      <c r="E107" s="184"/>
      <c r="F107" s="184"/>
      <c r="G107" s="184"/>
      <c r="H107" s="184"/>
      <c r="I107" s="184"/>
      <c r="J107" s="184"/>
      <c r="K107" s="184"/>
      <c r="L107" s="185"/>
    </row>
    <row r="108" spans="1:17" ht="24.75" customHeight="1" x14ac:dyDescent="0.25">
      <c r="A108" s="183"/>
      <c r="B108" s="184"/>
      <c r="C108" s="184"/>
      <c r="D108" s="184"/>
      <c r="E108" s="184"/>
      <c r="F108" s="184"/>
      <c r="G108" s="184"/>
      <c r="H108" s="184"/>
      <c r="I108" s="184"/>
      <c r="J108" s="184"/>
      <c r="K108" s="184"/>
      <c r="L108" s="185"/>
    </row>
    <row r="109" spans="1:17" ht="24.75" customHeight="1" x14ac:dyDescent="0.25">
      <c r="A109" s="186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8"/>
    </row>
    <row r="111" spans="1:17" ht="18.75" x14ac:dyDescent="0.3">
      <c r="A111" s="44" t="s">
        <v>149</v>
      </c>
      <c r="B111" s="12"/>
      <c r="C111" s="12"/>
      <c r="D111" s="12"/>
      <c r="E111" s="12"/>
      <c r="F111" s="12"/>
      <c r="G111" s="12"/>
      <c r="H111" s="12"/>
      <c r="I111" s="12"/>
      <c r="J111" s="12"/>
    </row>
    <row r="112" spans="1:17" ht="18.75" x14ac:dyDescent="0.3">
      <c r="A112" s="175" t="s">
        <v>150</v>
      </c>
      <c r="B112" s="28"/>
      <c r="C112" s="28"/>
      <c r="D112" s="28"/>
      <c r="E112" s="156"/>
      <c r="F112" s="175" t="s">
        <v>151</v>
      </c>
      <c r="G112" s="28"/>
      <c r="H112" s="28"/>
      <c r="I112" s="28"/>
      <c r="J112" s="28"/>
      <c r="K112" s="28"/>
      <c r="L112" s="177"/>
    </row>
    <row r="113" spans="1:12" ht="18.75" x14ac:dyDescent="0.3">
      <c r="A113" s="64" t="s">
        <v>152</v>
      </c>
      <c r="B113" s="31"/>
      <c r="C113" s="31"/>
      <c r="D113" s="31"/>
      <c r="E113" s="189"/>
      <c r="F113" s="64" t="s">
        <v>153</v>
      </c>
      <c r="G113" s="31"/>
      <c r="H113" s="31"/>
      <c r="I113" s="31"/>
      <c r="J113" s="31"/>
      <c r="K113" s="31"/>
      <c r="L113" s="178"/>
    </row>
    <row r="114" spans="1:12" ht="18.75" x14ac:dyDescent="0.3">
      <c r="A114" s="64" t="s">
        <v>154</v>
      </c>
      <c r="B114" s="31"/>
      <c r="C114" s="31"/>
      <c r="D114" s="31"/>
      <c r="E114" s="189"/>
      <c r="F114" s="64" t="s">
        <v>155</v>
      </c>
      <c r="G114" s="31"/>
      <c r="H114" s="31"/>
      <c r="I114" s="31"/>
      <c r="J114" s="31"/>
      <c r="K114" s="31"/>
      <c r="L114" s="178"/>
    </row>
    <row r="115" spans="1:12" ht="18.75" x14ac:dyDescent="0.3">
      <c r="A115" s="64"/>
      <c r="B115" s="31"/>
      <c r="C115" s="31"/>
      <c r="D115" s="31"/>
      <c r="E115" s="189"/>
      <c r="F115" s="64"/>
      <c r="G115" s="31"/>
      <c r="H115" s="31"/>
      <c r="I115" s="31"/>
      <c r="J115" s="31"/>
      <c r="K115" s="31"/>
      <c r="L115" s="178"/>
    </row>
    <row r="116" spans="1:12" ht="18.75" x14ac:dyDescent="0.3">
      <c r="A116" s="64" t="s">
        <v>177</v>
      </c>
      <c r="B116" s="31"/>
      <c r="C116" s="31" t="s">
        <v>25</v>
      </c>
      <c r="D116" s="31"/>
      <c r="E116" s="189"/>
      <c r="F116" s="64"/>
      <c r="G116" s="31"/>
      <c r="H116" s="21" t="s">
        <v>178</v>
      </c>
      <c r="I116" s="31"/>
      <c r="J116" s="31"/>
      <c r="K116" s="31" t="s">
        <v>25</v>
      </c>
      <c r="L116" s="178"/>
    </row>
    <row r="117" spans="1:12" ht="18.75" x14ac:dyDescent="0.3">
      <c r="A117" s="64" t="s">
        <v>156</v>
      </c>
      <c r="B117" s="31"/>
      <c r="C117" s="31"/>
      <c r="D117" s="31"/>
      <c r="E117" s="189"/>
      <c r="F117" s="64"/>
      <c r="G117" s="31"/>
      <c r="H117" s="317" t="str">
        <f>"         ("&amp;B9&amp;")"</f>
        <v xml:space="preserve">         ()</v>
      </c>
      <c r="I117" s="317"/>
      <c r="J117" s="317"/>
      <c r="K117" s="58"/>
      <c r="L117" s="178"/>
    </row>
    <row r="118" spans="1:12" ht="18.75" x14ac:dyDescent="0.3">
      <c r="A118" s="64"/>
      <c r="B118" s="31"/>
      <c r="C118" s="31"/>
      <c r="D118" s="31"/>
      <c r="E118" s="189"/>
      <c r="F118" s="64"/>
      <c r="G118" s="31"/>
      <c r="H118" s="31"/>
      <c r="I118" s="31"/>
      <c r="J118" s="31"/>
      <c r="K118" s="31"/>
      <c r="L118" s="178"/>
    </row>
    <row r="119" spans="1:12" ht="18.75" x14ac:dyDescent="0.3">
      <c r="A119" s="64"/>
      <c r="B119" s="31"/>
      <c r="C119" s="31"/>
      <c r="D119" s="31"/>
      <c r="E119" s="189"/>
      <c r="F119" s="64"/>
      <c r="G119" s="31"/>
      <c r="H119" s="21" t="s">
        <v>178</v>
      </c>
      <c r="I119" s="31"/>
      <c r="J119" s="31"/>
      <c r="K119" s="31" t="s">
        <v>157</v>
      </c>
      <c r="L119" s="178"/>
    </row>
    <row r="120" spans="1:12" ht="18.75" x14ac:dyDescent="0.3">
      <c r="A120" s="64"/>
      <c r="B120" s="31"/>
      <c r="C120" s="31"/>
      <c r="D120" s="31"/>
      <c r="E120" s="189"/>
      <c r="F120" s="64"/>
      <c r="G120" s="31"/>
      <c r="H120" s="58" t="s">
        <v>179</v>
      </c>
      <c r="I120" s="58"/>
      <c r="J120" s="58"/>
      <c r="K120" s="58"/>
      <c r="L120" s="178"/>
    </row>
    <row r="121" spans="1:12" ht="18.75" x14ac:dyDescent="0.3">
      <c r="A121" s="64"/>
      <c r="B121" s="31"/>
      <c r="C121" s="31"/>
      <c r="D121" s="31"/>
      <c r="E121" s="189"/>
      <c r="F121" s="64"/>
      <c r="G121" s="31"/>
      <c r="H121" s="31"/>
      <c r="I121" s="31"/>
      <c r="J121" s="31"/>
      <c r="K121" s="31"/>
      <c r="L121" s="178"/>
    </row>
    <row r="122" spans="1:12" ht="18.75" x14ac:dyDescent="0.3">
      <c r="A122" s="64"/>
      <c r="B122" s="31"/>
      <c r="C122" s="31"/>
      <c r="D122" s="31"/>
      <c r="E122" s="189"/>
      <c r="F122" s="64"/>
      <c r="G122" s="31"/>
      <c r="H122" s="21" t="s">
        <v>178</v>
      </c>
      <c r="I122" s="31"/>
      <c r="J122" s="31"/>
      <c r="K122" s="31" t="s">
        <v>31</v>
      </c>
      <c r="L122" s="178"/>
    </row>
    <row r="123" spans="1:12" ht="18.75" x14ac:dyDescent="0.3">
      <c r="A123" s="64"/>
      <c r="B123" s="31"/>
      <c r="C123" s="31"/>
      <c r="D123" s="31"/>
      <c r="E123" s="189"/>
      <c r="F123" s="64"/>
      <c r="G123" s="31"/>
      <c r="H123" s="58" t="s">
        <v>179</v>
      </c>
      <c r="I123" s="58"/>
      <c r="J123" s="58"/>
      <c r="K123" s="58"/>
      <c r="L123" s="178"/>
    </row>
    <row r="124" spans="1:12" ht="18.75" x14ac:dyDescent="0.3">
      <c r="A124" s="64"/>
      <c r="B124" s="31"/>
      <c r="C124" s="31"/>
      <c r="D124" s="31"/>
      <c r="E124" s="189"/>
      <c r="F124" s="64"/>
      <c r="G124" s="31"/>
      <c r="H124" s="31"/>
      <c r="I124" s="31"/>
      <c r="J124" s="31"/>
      <c r="K124" s="31"/>
      <c r="L124" s="178"/>
    </row>
    <row r="125" spans="1:12" ht="18.75" x14ac:dyDescent="0.3">
      <c r="A125" s="64"/>
      <c r="B125" s="31"/>
      <c r="C125" s="31"/>
      <c r="D125" s="31"/>
      <c r="E125" s="189"/>
      <c r="F125" s="64"/>
      <c r="G125" s="31"/>
      <c r="H125" s="21" t="s">
        <v>178</v>
      </c>
      <c r="I125" s="31"/>
      <c r="J125" s="31"/>
      <c r="K125" s="31" t="s">
        <v>31</v>
      </c>
      <c r="L125" s="178"/>
    </row>
    <row r="126" spans="1:12" ht="18.75" x14ac:dyDescent="0.3">
      <c r="A126" s="64"/>
      <c r="B126" s="31"/>
      <c r="C126" s="31"/>
      <c r="D126" s="31"/>
      <c r="E126" s="189"/>
      <c r="F126" s="64"/>
      <c r="G126" s="31"/>
      <c r="H126" s="58" t="s">
        <v>179</v>
      </c>
      <c r="I126" s="58"/>
      <c r="J126" s="58"/>
      <c r="K126" s="58"/>
      <c r="L126" s="178"/>
    </row>
    <row r="127" spans="1:12" ht="18.75" x14ac:dyDescent="0.3">
      <c r="A127" s="74"/>
      <c r="B127" s="190"/>
      <c r="C127" s="190"/>
      <c r="D127" s="190"/>
      <c r="E127" s="191"/>
      <c r="F127" s="74"/>
      <c r="G127" s="190"/>
      <c r="H127" s="190"/>
      <c r="I127" s="190"/>
      <c r="J127" s="190"/>
      <c r="K127" s="190"/>
      <c r="L127" s="179"/>
    </row>
  </sheetData>
  <mergeCells count="185">
    <mergeCell ref="B9:C9"/>
    <mergeCell ref="B10:C10"/>
    <mergeCell ref="B11:C11"/>
    <mergeCell ref="B12:C12"/>
    <mergeCell ref="A15:C15"/>
    <mergeCell ref="E9:H9"/>
    <mergeCell ref="J9:L9"/>
    <mergeCell ref="E11:H11"/>
    <mergeCell ref="E12:H12"/>
    <mergeCell ref="A20:K20"/>
    <mergeCell ref="A24:C24"/>
    <mergeCell ref="A23:C23"/>
    <mergeCell ref="E24:G24"/>
    <mergeCell ref="E23:G23"/>
    <mergeCell ref="H24:I24"/>
    <mergeCell ref="H15:I15"/>
    <mergeCell ref="A19:C19"/>
    <mergeCell ref="A18:C18"/>
    <mergeCell ref="A17:C17"/>
    <mergeCell ref="E19:G19"/>
    <mergeCell ref="E18:G18"/>
    <mergeCell ref="E17:G17"/>
    <mergeCell ref="H19:I19"/>
    <mergeCell ref="H18:I18"/>
    <mergeCell ref="H17:I17"/>
    <mergeCell ref="E15:G15"/>
    <mergeCell ref="A33:C33"/>
    <mergeCell ref="E33:G33"/>
    <mergeCell ref="H33:I33"/>
    <mergeCell ref="A37:C37"/>
    <mergeCell ref="A36:C36"/>
    <mergeCell ref="H23:I23"/>
    <mergeCell ref="A25:K25"/>
    <mergeCell ref="A31:C31"/>
    <mergeCell ref="A29:C29"/>
    <mergeCell ref="E31:G31"/>
    <mergeCell ref="E29:G29"/>
    <mergeCell ref="H31:I31"/>
    <mergeCell ref="H29:I29"/>
    <mergeCell ref="A40:C40"/>
    <mergeCell ref="E40:G40"/>
    <mergeCell ref="H40:I40"/>
    <mergeCell ref="A42:C42"/>
    <mergeCell ref="E42:G42"/>
    <mergeCell ref="H42:I42"/>
    <mergeCell ref="L36:L37"/>
    <mergeCell ref="K36:K37"/>
    <mergeCell ref="J36:J37"/>
    <mergeCell ref="H36:I37"/>
    <mergeCell ref="E36:G37"/>
    <mergeCell ref="D36:D37"/>
    <mergeCell ref="A48:K48"/>
    <mergeCell ref="D51:K51"/>
    <mergeCell ref="D52:E52"/>
    <mergeCell ref="F52:G52"/>
    <mergeCell ref="I52:J52"/>
    <mergeCell ref="A51:C52"/>
    <mergeCell ref="A45:C45"/>
    <mergeCell ref="E45:G45"/>
    <mergeCell ref="H45:I45"/>
    <mergeCell ref="A47:C47"/>
    <mergeCell ref="E47:G47"/>
    <mergeCell ref="H47:I47"/>
    <mergeCell ref="I58:J58"/>
    <mergeCell ref="I57:J57"/>
    <mergeCell ref="I56:J56"/>
    <mergeCell ref="I55:J55"/>
    <mergeCell ref="I54:J54"/>
    <mergeCell ref="I60:J60"/>
    <mergeCell ref="I59:J59"/>
    <mergeCell ref="D58:E58"/>
    <mergeCell ref="D57:E57"/>
    <mergeCell ref="D56:E56"/>
    <mergeCell ref="D55:E55"/>
    <mergeCell ref="D54:E54"/>
    <mergeCell ref="F58:G58"/>
    <mergeCell ref="F57:G57"/>
    <mergeCell ref="F56:G56"/>
    <mergeCell ref="F55:G55"/>
    <mergeCell ref="F54:G54"/>
    <mergeCell ref="F60:G60"/>
    <mergeCell ref="F59:G59"/>
    <mergeCell ref="D60:E60"/>
    <mergeCell ref="D59:E59"/>
    <mergeCell ref="I62:J62"/>
    <mergeCell ref="I61:J61"/>
    <mergeCell ref="F62:G62"/>
    <mergeCell ref="F61:G61"/>
    <mergeCell ref="D62:E62"/>
    <mergeCell ref="D61:E61"/>
    <mergeCell ref="D64:E64"/>
    <mergeCell ref="D63:E63"/>
    <mergeCell ref="I70:J70"/>
    <mergeCell ref="I69:J69"/>
    <mergeCell ref="I68:J68"/>
    <mergeCell ref="I67:J67"/>
    <mergeCell ref="I66:J66"/>
    <mergeCell ref="F70:G70"/>
    <mergeCell ref="F69:G69"/>
    <mergeCell ref="I65:J65"/>
    <mergeCell ref="I64:J64"/>
    <mergeCell ref="I63:J63"/>
    <mergeCell ref="F65:G65"/>
    <mergeCell ref="F64:G64"/>
    <mergeCell ref="F63:G63"/>
    <mergeCell ref="F68:G68"/>
    <mergeCell ref="F67:G67"/>
    <mergeCell ref="F66:G66"/>
    <mergeCell ref="D70:E70"/>
    <mergeCell ref="D69:E69"/>
    <mergeCell ref="D68:E68"/>
    <mergeCell ref="D67:E67"/>
    <mergeCell ref="D66:E66"/>
    <mergeCell ref="D65:E65"/>
    <mergeCell ref="A54:C54"/>
    <mergeCell ref="A53:C53"/>
    <mergeCell ref="A64:C64"/>
    <mergeCell ref="A63:C63"/>
    <mergeCell ref="A62:C62"/>
    <mergeCell ref="A61:C61"/>
    <mergeCell ref="A60:C60"/>
    <mergeCell ref="A59:C59"/>
    <mergeCell ref="A70:C70"/>
    <mergeCell ref="A69:C69"/>
    <mergeCell ref="A68:C68"/>
    <mergeCell ref="A67:C67"/>
    <mergeCell ref="A66:C66"/>
    <mergeCell ref="A65:C65"/>
    <mergeCell ref="A6:L6"/>
    <mergeCell ref="A5:L5"/>
    <mergeCell ref="F74:G74"/>
    <mergeCell ref="H77:I77"/>
    <mergeCell ref="H76:I76"/>
    <mergeCell ref="H75:I75"/>
    <mergeCell ref="H74:I74"/>
    <mergeCell ref="J77:L77"/>
    <mergeCell ref="J76:L76"/>
    <mergeCell ref="J75:L75"/>
    <mergeCell ref="J74:L74"/>
    <mergeCell ref="A77:E77"/>
    <mergeCell ref="A76:E76"/>
    <mergeCell ref="A75:E75"/>
    <mergeCell ref="A74:E74"/>
    <mergeCell ref="F73:G73"/>
    <mergeCell ref="J73:L73"/>
    <mergeCell ref="H73:I73"/>
    <mergeCell ref="F77:G77"/>
    <mergeCell ref="F76:G76"/>
    <mergeCell ref="F75:G75"/>
    <mergeCell ref="I71:J71"/>
    <mergeCell ref="F71:G71"/>
    <mergeCell ref="D71:E71"/>
    <mergeCell ref="A87:K87"/>
    <mergeCell ref="A88:K88"/>
    <mergeCell ref="A21:C21"/>
    <mergeCell ref="E21:G21"/>
    <mergeCell ref="H21:I21"/>
    <mergeCell ref="A34:C34"/>
    <mergeCell ref="E34:G34"/>
    <mergeCell ref="H34:I34"/>
    <mergeCell ref="A82:C82"/>
    <mergeCell ref="E82:I82"/>
    <mergeCell ref="A84:C84"/>
    <mergeCell ref="A86:C86"/>
    <mergeCell ref="E86:I86"/>
    <mergeCell ref="E84:I84"/>
    <mergeCell ref="A78:I78"/>
    <mergeCell ref="A79:I79"/>
    <mergeCell ref="J79:L79"/>
    <mergeCell ref="J78:L78"/>
    <mergeCell ref="A71:C71"/>
    <mergeCell ref="A73:E73"/>
    <mergeCell ref="A58:C58"/>
    <mergeCell ref="A57:C57"/>
    <mergeCell ref="A56:C56"/>
    <mergeCell ref="A55:C55"/>
    <mergeCell ref="H117:J117"/>
    <mergeCell ref="A93:D93"/>
    <mergeCell ref="A92:D92"/>
    <mergeCell ref="A91:D91"/>
    <mergeCell ref="E94:I94"/>
    <mergeCell ref="E93:I93"/>
    <mergeCell ref="E92:I92"/>
    <mergeCell ref="E91:I91"/>
    <mergeCell ref="A94:D94"/>
  </mergeCells>
  <pageMargins left="0.31496062992125984" right="0.31496062992125984" top="0.31496062992125984" bottom="0.31496062992125984" header="0.31496062992125984" footer="0.31496062992125984"/>
  <pageSetup paperSize="9" scale="89" orientation="landscape" r:id="rId1"/>
  <rowBreaks count="4" manualBreakCount="4">
    <brk id="20" max="16383" man="1"/>
    <brk id="33" max="16383" man="1"/>
    <brk id="49" max="16383" man="1"/>
    <brk id="10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"/>
  <sheetViews>
    <sheetView workbookViewId="0">
      <selection activeCell="C18" sqref="C18"/>
    </sheetView>
  </sheetViews>
  <sheetFormatPr defaultRowHeight="12.75" x14ac:dyDescent="0.2"/>
  <cols>
    <col min="1" max="1" width="17.28515625" bestFit="1" customWidth="1"/>
    <col min="2" max="2" width="26.7109375" bestFit="1" customWidth="1"/>
    <col min="3" max="3" width="22.7109375" bestFit="1" customWidth="1"/>
  </cols>
  <sheetData>
    <row r="1" spans="1:3" x14ac:dyDescent="0.2">
      <c r="A1" s="54" t="s">
        <v>51</v>
      </c>
      <c r="B1" s="54" t="s">
        <v>56</v>
      </c>
      <c r="C1" s="54" t="s">
        <v>58</v>
      </c>
    </row>
    <row r="2" spans="1:3" x14ac:dyDescent="0.2">
      <c r="A2" s="54" t="s">
        <v>52</v>
      </c>
      <c r="B2" s="54" t="s">
        <v>55</v>
      </c>
      <c r="C2" s="54" t="s">
        <v>59</v>
      </c>
    </row>
    <row r="3" spans="1:3" x14ac:dyDescent="0.2">
      <c r="A3" s="54" t="s">
        <v>53</v>
      </c>
      <c r="B3" s="54" t="s">
        <v>57</v>
      </c>
      <c r="C3" s="54" t="s">
        <v>60</v>
      </c>
    </row>
    <row r="4" spans="1:3" x14ac:dyDescent="0.2">
      <c r="A4" s="54" t="s">
        <v>54</v>
      </c>
    </row>
    <row r="5" spans="1:3" x14ac:dyDescent="0.2">
      <c r="A5" s="54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"/>
  <sheetViews>
    <sheetView workbookViewId="0">
      <selection activeCell="C12" sqref="C12"/>
    </sheetView>
  </sheetViews>
  <sheetFormatPr defaultRowHeight="12.75" x14ac:dyDescent="0.2"/>
  <cols>
    <col min="1" max="1" width="22.7109375" bestFit="1" customWidth="1"/>
  </cols>
  <sheetData>
    <row r="1" spans="1:15" x14ac:dyDescent="0.2">
      <c r="A1" s="54" t="s">
        <v>29</v>
      </c>
      <c r="B1" s="79" t="s">
        <v>55</v>
      </c>
      <c r="C1" s="79" t="s">
        <v>67</v>
      </c>
      <c r="D1" s="79" t="s">
        <v>62</v>
      </c>
      <c r="E1" s="81" t="s">
        <v>63</v>
      </c>
      <c r="F1" s="54" t="s">
        <v>64</v>
      </c>
      <c r="G1" s="54" t="s">
        <v>65</v>
      </c>
      <c r="H1" s="54" t="s">
        <v>74</v>
      </c>
      <c r="I1" s="81" t="s">
        <v>66</v>
      </c>
      <c r="J1" s="81" t="s">
        <v>68</v>
      </c>
      <c r="K1" s="54" t="s">
        <v>70</v>
      </c>
      <c r="L1" s="54" t="s">
        <v>69</v>
      </c>
      <c r="M1" s="81" t="s">
        <v>71</v>
      </c>
      <c r="N1" s="54" t="s">
        <v>72</v>
      </c>
      <c r="O1" s="54" t="s">
        <v>73</v>
      </c>
    </row>
    <row r="2" spans="1:15" x14ac:dyDescent="0.2">
      <c r="A2" s="54" t="s">
        <v>60</v>
      </c>
      <c r="B2" s="80">
        <v>40</v>
      </c>
      <c r="C2" s="80">
        <v>0</v>
      </c>
      <c r="D2" s="80">
        <v>40</v>
      </c>
      <c r="E2" s="81">
        <v>35</v>
      </c>
      <c r="F2">
        <v>10</v>
      </c>
      <c r="G2">
        <v>25</v>
      </c>
      <c r="I2" s="82">
        <v>5</v>
      </c>
      <c r="J2" s="82">
        <v>0</v>
      </c>
      <c r="K2">
        <v>0</v>
      </c>
      <c r="L2">
        <v>0</v>
      </c>
      <c r="M2" s="82">
        <v>0</v>
      </c>
      <c r="N2" s="54">
        <v>0</v>
      </c>
      <c r="O2">
        <v>0</v>
      </c>
    </row>
    <row r="3" spans="1:15" x14ac:dyDescent="0.2">
      <c r="A3" s="54" t="s">
        <v>59</v>
      </c>
      <c r="B3" s="80">
        <v>20</v>
      </c>
      <c r="C3" s="80">
        <v>20</v>
      </c>
      <c r="D3" s="80">
        <v>40</v>
      </c>
      <c r="E3" s="82">
        <v>15</v>
      </c>
      <c r="F3">
        <v>5</v>
      </c>
      <c r="G3">
        <v>10</v>
      </c>
      <c r="I3" s="82">
        <v>5</v>
      </c>
      <c r="J3" s="82">
        <v>10</v>
      </c>
      <c r="K3">
        <v>5</v>
      </c>
      <c r="L3">
        <v>5</v>
      </c>
      <c r="M3" s="82">
        <v>10</v>
      </c>
      <c r="N3">
        <v>5</v>
      </c>
      <c r="O3">
        <v>5</v>
      </c>
    </row>
    <row r="4" spans="1:15" x14ac:dyDescent="0.2">
      <c r="A4" s="54" t="s">
        <v>58</v>
      </c>
      <c r="B4" s="80">
        <v>0</v>
      </c>
      <c r="C4" s="80">
        <v>40</v>
      </c>
      <c r="D4" s="80">
        <v>40</v>
      </c>
      <c r="E4" s="82">
        <v>15</v>
      </c>
      <c r="F4" s="83">
        <v>5</v>
      </c>
      <c r="G4" s="83">
        <v>5</v>
      </c>
      <c r="H4" s="83">
        <v>5</v>
      </c>
      <c r="I4" s="82">
        <v>5</v>
      </c>
      <c r="J4" s="82">
        <v>10</v>
      </c>
      <c r="K4" s="83">
        <v>5</v>
      </c>
      <c r="L4" s="83">
        <v>5</v>
      </c>
      <c r="M4" s="82">
        <v>10</v>
      </c>
      <c r="N4" s="83">
        <v>5</v>
      </c>
      <c r="O4" s="83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แบบ ป.สน-01</vt:lpstr>
      <vt:lpstr>แบบ ป.สน-02</vt:lpstr>
      <vt:lpstr>Sheet1</vt:lpstr>
      <vt:lpstr>น้ำหนัก</vt:lpstr>
      <vt:lpstr>AdminType</vt:lpstr>
      <vt:lpstr>BlockType</vt:lpstr>
      <vt:lpstr>GroupType</vt:lpstr>
      <vt:lpstr>'แบบ ป.สน-01'!Print_Area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Original</dc:creator>
  <cp:lastModifiedBy>CHATLADA</cp:lastModifiedBy>
  <cp:lastPrinted>2020-02-03T09:34:01Z</cp:lastPrinted>
  <dcterms:created xsi:type="dcterms:W3CDTF">2012-07-10T03:37:19Z</dcterms:created>
  <dcterms:modified xsi:type="dcterms:W3CDTF">2021-02-24T06:58:55Z</dcterms:modified>
</cp:coreProperties>
</file>