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TOR_67\"/>
    </mc:Choice>
  </mc:AlternateContent>
  <xr:revisionPtr revIDLastSave="0" documentId="13_ncr:1_{D9301F06-C060-486D-990B-AC40D00DBC15}" xr6:coauthVersionLast="47" xr6:coauthVersionMax="47" xr10:uidLastSave="{00000000-0000-0000-0000-000000000000}"/>
  <bookViews>
    <workbookView xWindow="-108" yWindow="-108" windowWidth="23256" windowHeight="12456" xr2:uid="{4559959B-C890-4BE5-BCFF-A65FB6CE3D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I21" i="1"/>
  <c r="J21" i="1" s="1"/>
  <c r="M21" i="1" s="1"/>
  <c r="O21" i="1" s="1"/>
  <c r="N20" i="1"/>
  <c r="I20" i="1"/>
  <c r="J20" i="1" s="1"/>
  <c r="M20" i="1" s="1"/>
  <c r="O20" i="1" s="1"/>
  <c r="N19" i="1"/>
  <c r="I19" i="1"/>
  <c r="J19" i="1" s="1"/>
  <c r="M19" i="1" s="1"/>
  <c r="O19" i="1" s="1"/>
  <c r="N18" i="1"/>
  <c r="I18" i="1"/>
  <c r="J18" i="1" s="1"/>
  <c r="M18" i="1" s="1"/>
  <c r="O18" i="1" s="1"/>
  <c r="N17" i="1"/>
  <c r="I17" i="1"/>
  <c r="J17" i="1" s="1"/>
  <c r="J22" i="1" l="1"/>
  <c r="M17" i="1"/>
  <c r="O17" i="1" s="1"/>
  <c r="G22" i="1" s="1"/>
  <c r="I22" i="1"/>
  <c r="P10" i="1" l="1"/>
  <c r="Q10" i="1" s="1"/>
  <c r="J10" i="1" s="1"/>
  <c r="I10" i="1" s="1"/>
  <c r="H10" i="1" s="1"/>
  <c r="N10" i="1"/>
  <c r="O10" i="1" s="1"/>
  <c r="M10" i="1"/>
  <c r="P9" i="1"/>
  <c r="Q9" i="1" s="1"/>
  <c r="J9" i="1" s="1"/>
  <c r="I9" i="1" s="1"/>
  <c r="H9" i="1" s="1"/>
  <c r="N9" i="1"/>
  <c r="O9" i="1" s="1"/>
  <c r="M9" i="1"/>
  <c r="P8" i="1"/>
  <c r="Q8" i="1" s="1"/>
  <c r="J8" i="1" s="1"/>
  <c r="I8" i="1" s="1"/>
  <c r="H8" i="1" s="1"/>
  <c r="N8" i="1"/>
  <c r="O8" i="1" s="1"/>
  <c r="M8" i="1"/>
  <c r="P7" i="1"/>
  <c r="Q7" i="1" s="1"/>
  <c r="J7" i="1" s="1"/>
  <c r="I7" i="1" s="1"/>
  <c r="H7" i="1" s="1"/>
  <c r="N7" i="1"/>
  <c r="O7" i="1" s="1"/>
  <c r="M7" i="1"/>
  <c r="P6" i="1"/>
  <c r="Q6" i="1" s="1"/>
  <c r="J6" i="1" s="1"/>
  <c r="N6" i="1"/>
  <c r="O6" i="1" s="1"/>
  <c r="G11" i="1" s="1"/>
  <c r="M6" i="1"/>
  <c r="J11" i="1" l="1"/>
  <c r="I6" i="1"/>
  <c r="I11" i="1" l="1"/>
  <c r="H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G3" authorId="0" shapeId="0" xr:uid="{49D10C71-ED69-460D-B9A4-C146A8343C8E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15" authorId="0" shapeId="0" xr:uid="{BBCF0890-A112-4245-A5BF-D1E6723501FD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</commentList>
</comments>
</file>

<file path=xl/sharedStrings.xml><?xml version="1.0" encoding="utf-8"?>
<sst xmlns="http://schemas.openxmlformats.org/spreadsheetml/2006/main" count="52" uniqueCount="40">
  <si>
    <t xml:space="preserve">    25  การให้บริการวิชาการที่ทำในลักษณะ Consultant</t>
  </si>
  <si>
    <t xml:space="preserve">          25.1 มีลักษณะเหมือนงานวิจัย และระบุจำนวนเงิน</t>
  </si>
  <si>
    <t>ชื่อโครงการ</t>
  </si>
  <si>
    <t>ยอดเงินวิจัย/ปี</t>
  </si>
  <si>
    <t>สัดส่วนงาน</t>
  </si>
  <si>
    <t>วันที่ปฏิบัติงาน</t>
  </si>
  <si>
    <t>วันที่สิ้นสุด</t>
  </si>
  <si>
    <t>ค่าถ่วง</t>
  </si>
  <si>
    <t>ชั่วโมงทำการ/</t>
  </si>
  <si>
    <t xml:space="preserve"> (%)</t>
  </si>
  <si>
    <t>(ว/ด/ปปปป พ.ศ.)</t>
  </si>
  <si>
    <t>น้ำหนัก</t>
  </si>
  <si>
    <t>ภาคการศึกษา</t>
  </si>
  <si>
    <t>สัปดาห์</t>
  </si>
  <si>
    <t>โครงการบริการวิชาการ ทางวิทยาศาสตร์เทคโนโลยีและวิทยาศาสตร์สุขภาพ</t>
  </si>
  <si>
    <t>โครงการที่ 1</t>
  </si>
  <si>
    <t>ฟ</t>
  </si>
  <si>
    <t>โครงการที่ 2</t>
  </si>
  <si>
    <t>โครงการที่ 3</t>
  </si>
  <si>
    <t>โครงการที่ 4</t>
  </si>
  <si>
    <t>โครงการที่ 5</t>
  </si>
  <si>
    <t>a</t>
  </si>
  <si>
    <t>รวม</t>
  </si>
  <si>
    <t xml:space="preserve">    17 การให้บริการวิชาการของโครงการวิจัยเชิงบูรณาการ</t>
  </si>
  <si>
    <t>ภาระงาน</t>
  </si>
  <si>
    <t>จำนวนครั้ง</t>
  </si>
  <si>
    <t>จำนวนชั่วโมง</t>
  </si>
  <si>
    <t>วันที่เริ่มปฏิบัติงาน</t>
  </si>
  <si>
    <t>ทำงานจริง/ครั้ง</t>
  </si>
  <si>
    <t>ลำดับที่ 1</t>
  </si>
  <si>
    <t>ลำดับที่ 2</t>
  </si>
  <si>
    <t>ลำดับที่ 3</t>
  </si>
  <si>
    <t>ลำดับที่ 4</t>
  </si>
  <si>
    <t>ลำดับที่ 5</t>
  </si>
  <si>
    <t>APS_2563</t>
  </si>
  <si>
    <t>PMS_67</t>
  </si>
  <si>
    <t>A</t>
  </si>
  <si>
    <r>
      <rPr>
        <sz val="11"/>
        <color rgb="FFFF0000"/>
        <rFont val="Tahoma"/>
        <family val="2"/>
        <scheme val="minor"/>
      </rPr>
      <t xml:space="preserve"> =A*</t>
    </r>
    <r>
      <rPr>
        <sz val="11"/>
        <color theme="1"/>
        <rFont val="Tahoma"/>
        <family val="2"/>
        <charset val="222"/>
        <scheme val="minor"/>
      </rPr>
      <t>15/24</t>
    </r>
  </si>
  <si>
    <t>สูตรการคำนวณ</t>
  </si>
  <si>
    <t>นำผลลัพย์ช่องสีเหลืองที่ได้มากรอกช่องจำนวนครั้ง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</si>
</sst>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10000]d/m/yyyy;@"/>
  </numFmts>
  <fonts count="24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rgb="FFC00000"/>
      <name val="Arial"/>
      <family val="2"/>
    </font>
    <font>
      <b/>
      <sz val="11"/>
      <name val="Arial"/>
      <family val="2"/>
    </font>
    <font>
      <sz val="11"/>
      <color indexed="60"/>
      <name val="Arial"/>
      <family val="2"/>
    </font>
    <font>
      <b/>
      <sz val="11"/>
      <color indexed="6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9"/>
      <color rgb="FFFF0000"/>
      <name val="Arial"/>
      <family val="2"/>
    </font>
    <font>
      <b/>
      <i/>
      <u/>
      <sz val="10"/>
      <color indexed="12"/>
      <name val="Arial"/>
      <family val="2"/>
    </font>
    <font>
      <b/>
      <u/>
      <sz val="10"/>
      <color rgb="FF0000FF"/>
      <name val="Arial"/>
      <family val="2"/>
    </font>
    <font>
      <sz val="10"/>
      <color indexed="12"/>
      <name val="Arial"/>
      <family val="2"/>
    </font>
    <font>
      <b/>
      <sz val="9"/>
      <color indexed="81"/>
      <name val="Tahoma"/>
      <family val="2"/>
    </font>
    <font>
      <sz val="10"/>
      <color theme="0" tint="-0.249977111117893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Tahoma"/>
      <family val="2"/>
      <scheme val="minor"/>
    </font>
    <font>
      <sz val="11"/>
      <color theme="1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0" tint="-0.499984740745262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auto="1"/>
      </bottom>
      <diagonal/>
    </border>
    <border>
      <left/>
      <right/>
      <top style="thin">
        <color theme="1" tint="0.499984740745262"/>
      </top>
      <bottom style="thin">
        <color auto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1" applyFont="1"/>
    <xf numFmtId="0" fontId="3" fillId="2" borderId="1" xfId="1" applyFont="1" applyFill="1" applyBorder="1" applyAlignment="1">
      <alignment horizontal="left"/>
    </xf>
    <xf numFmtId="0" fontId="4" fillId="2" borderId="2" xfId="1" applyFont="1" applyFill="1" applyBorder="1"/>
    <xf numFmtId="0" fontId="2" fillId="2" borderId="2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2" fillId="0" borderId="0" xfId="1" applyFont="1" applyProtection="1">
      <protection locked="0"/>
    </xf>
    <xf numFmtId="0" fontId="1" fillId="0" borderId="0" xfId="1" applyProtection="1">
      <protection locked="0"/>
    </xf>
    <xf numFmtId="0" fontId="5" fillId="3" borderId="1" xfId="1" applyFont="1" applyFill="1" applyBorder="1" applyAlignment="1">
      <alignment horizontal="left"/>
    </xf>
    <xf numFmtId="0" fontId="2" fillId="3" borderId="2" xfId="1" applyFont="1" applyFill="1" applyBorder="1" applyAlignment="1">
      <alignment horizontal="center"/>
    </xf>
    <xf numFmtId="0" fontId="2" fillId="3" borderId="2" xfId="1" applyFont="1" applyFill="1" applyBorder="1"/>
    <xf numFmtId="0" fontId="6" fillId="3" borderId="2" xfId="1" applyFont="1" applyFill="1" applyBorder="1" applyAlignment="1">
      <alignment horizontal="center" wrapText="1"/>
    </xf>
    <xf numFmtId="0" fontId="2" fillId="3" borderId="2" xfId="1" applyFont="1" applyFill="1" applyBorder="1" applyAlignment="1">
      <alignment horizontal="center" wrapText="1"/>
    </xf>
    <xf numFmtId="0" fontId="7" fillId="3" borderId="3" xfId="1" applyFont="1" applyFill="1" applyBorder="1" applyAlignment="1">
      <alignment horizontal="center" wrapText="1"/>
    </xf>
    <xf numFmtId="0" fontId="1" fillId="0" borderId="0" xfId="1"/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/>
    </xf>
    <xf numFmtId="0" fontId="8" fillId="4" borderId="7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8" fillId="4" borderId="9" xfId="1" applyFont="1" applyFill="1" applyBorder="1" applyAlignment="1">
      <alignment vertical="center" wrapText="1"/>
    </xf>
    <xf numFmtId="0" fontId="8" fillId="4" borderId="10" xfId="1" applyFont="1" applyFill="1" applyBorder="1" applyAlignment="1">
      <alignment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/>
    </xf>
    <xf numFmtId="0" fontId="9" fillId="4" borderId="12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 wrapText="1"/>
    </xf>
    <xf numFmtId="0" fontId="1" fillId="0" borderId="0" xfId="1" applyAlignment="1" applyProtection="1">
      <alignment vertical="center" wrapText="1"/>
      <protection locked="0"/>
    </xf>
    <xf numFmtId="0" fontId="12" fillId="0" borderId="14" xfId="1" applyFont="1" applyBorder="1"/>
    <xf numFmtId="0" fontId="13" fillId="0" borderId="15" xfId="1" applyFont="1" applyBorder="1"/>
    <xf numFmtId="0" fontId="1" fillId="0" borderId="16" xfId="1" applyBorder="1"/>
    <xf numFmtId="0" fontId="1" fillId="0" borderId="17" xfId="1" applyBorder="1"/>
    <xf numFmtId="0" fontId="1" fillId="5" borderId="14" xfId="1" applyFill="1" applyBorder="1"/>
    <xf numFmtId="0" fontId="1" fillId="0" borderId="15" xfId="1" applyBorder="1" applyProtection="1">
      <protection locked="0"/>
    </xf>
    <xf numFmtId="3" fontId="1" fillId="0" borderId="16" xfId="1" applyNumberFormat="1" applyBorder="1" applyAlignment="1" applyProtection="1">
      <alignment horizontal="center"/>
      <protection locked="0"/>
    </xf>
    <xf numFmtId="0" fontId="1" fillId="0" borderId="16" xfId="1" applyBorder="1" applyAlignment="1" applyProtection="1">
      <alignment horizontal="center"/>
      <protection locked="0"/>
    </xf>
    <xf numFmtId="187" fontId="1" fillId="0" borderId="16" xfId="1" applyNumberFormat="1" applyBorder="1" applyAlignment="1" applyProtection="1">
      <alignment horizontal="center"/>
      <protection locked="0"/>
    </xf>
    <xf numFmtId="2" fontId="14" fillId="5" borderId="16" xfId="1" applyNumberFormat="1" applyFont="1" applyFill="1" applyBorder="1" applyAlignment="1">
      <alignment horizontal="center"/>
    </xf>
    <xf numFmtId="2" fontId="14" fillId="5" borderId="17" xfId="1" applyNumberFormat="1" applyFont="1" applyFill="1" applyBorder="1" applyAlignment="1">
      <alignment horizontal="center"/>
    </xf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 applyProtection="1">
      <alignment vertical="center"/>
      <protection locked="0"/>
    </xf>
    <xf numFmtId="0" fontId="1" fillId="6" borderId="18" xfId="1" applyFill="1" applyBorder="1"/>
    <xf numFmtId="0" fontId="9" fillId="6" borderId="19" xfId="1" applyFont="1" applyFill="1" applyBorder="1" applyAlignment="1">
      <alignment horizontal="right"/>
    </xf>
    <xf numFmtId="0" fontId="9" fillId="6" borderId="19" xfId="1" applyFont="1" applyFill="1" applyBorder="1" applyAlignment="1">
      <alignment horizontal="center"/>
    </xf>
    <xf numFmtId="0" fontId="1" fillId="6" borderId="19" xfId="1" applyFill="1" applyBorder="1" applyAlignment="1">
      <alignment horizontal="center"/>
    </xf>
    <xf numFmtId="0" fontId="16" fillId="6" borderId="19" xfId="1" applyFont="1" applyFill="1" applyBorder="1" applyAlignment="1">
      <alignment horizontal="center"/>
    </xf>
    <xf numFmtId="0" fontId="8" fillId="6" borderId="20" xfId="1" applyFont="1" applyFill="1" applyBorder="1" applyAlignment="1">
      <alignment horizontal="right"/>
    </xf>
    <xf numFmtId="2" fontId="9" fillId="6" borderId="21" xfId="1" applyNumberFormat="1" applyFont="1" applyFill="1" applyBorder="1" applyAlignment="1">
      <alignment horizontal="right"/>
    </xf>
    <xf numFmtId="0" fontId="2" fillId="0" borderId="23" xfId="1" applyFont="1" applyBorder="1"/>
    <xf numFmtId="0" fontId="17" fillId="2" borderId="2" xfId="1" applyFont="1" applyFill="1" applyBorder="1"/>
    <xf numFmtId="0" fontId="17" fillId="2" borderId="2" xfId="1" applyFont="1" applyFill="1" applyBorder="1" applyAlignment="1">
      <alignment horizontal="center"/>
    </xf>
    <xf numFmtId="0" fontId="17" fillId="2" borderId="2" xfId="1" applyFont="1" applyFill="1" applyBorder="1" applyAlignment="1">
      <alignment horizontal="center" wrapText="1"/>
    </xf>
    <xf numFmtId="0" fontId="18" fillId="2" borderId="3" xfId="1" applyFont="1" applyFill="1" applyBorder="1" applyAlignment="1">
      <alignment horizontal="center" wrapText="1"/>
    </xf>
    <xf numFmtId="0" fontId="19" fillId="4" borderId="6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/>
    </xf>
    <xf numFmtId="0" fontId="1" fillId="0" borderId="15" xfId="1" applyBorder="1" applyAlignment="1" applyProtection="1">
      <alignment horizontal="left"/>
      <protection locked="0"/>
    </xf>
    <xf numFmtId="1" fontId="14" fillId="5" borderId="16" xfId="1" applyNumberFormat="1" applyFont="1" applyFill="1" applyBorder="1" applyAlignment="1">
      <alignment horizontal="center"/>
    </xf>
    <xf numFmtId="0" fontId="1" fillId="6" borderId="24" xfId="1" applyFill="1" applyBorder="1"/>
    <xf numFmtId="0" fontId="9" fillId="6" borderId="25" xfId="1" applyFont="1" applyFill="1" applyBorder="1" applyAlignment="1">
      <alignment horizontal="right"/>
    </xf>
    <xf numFmtId="0" fontId="9" fillId="6" borderId="25" xfId="1" applyFont="1" applyFill="1" applyBorder="1" applyAlignment="1">
      <alignment horizontal="center"/>
    </xf>
    <xf numFmtId="0" fontId="1" fillId="6" borderId="25" xfId="1" applyFill="1" applyBorder="1" applyAlignment="1">
      <alignment horizontal="center"/>
    </xf>
    <xf numFmtId="0" fontId="16" fillId="6" borderId="25" xfId="1" applyFont="1" applyFill="1" applyBorder="1" applyAlignment="1">
      <alignment horizontal="center"/>
    </xf>
    <xf numFmtId="0" fontId="8" fillId="6" borderId="26" xfId="1" applyFont="1" applyFill="1" applyBorder="1" applyAlignment="1">
      <alignment horizontal="right"/>
    </xf>
    <xf numFmtId="2" fontId="9" fillId="6" borderId="27" xfId="1" applyNumberFormat="1" applyFont="1" applyFill="1" applyBorder="1" applyAlignment="1">
      <alignment horizontal="right"/>
    </xf>
    <xf numFmtId="2" fontId="9" fillId="6" borderId="28" xfId="1" applyNumberFormat="1" applyFont="1" applyFill="1" applyBorder="1" applyAlignment="1">
      <alignment horizontal="right"/>
    </xf>
    <xf numFmtId="2" fontId="20" fillId="6" borderId="22" xfId="1" applyNumberFormat="1" applyFont="1" applyFill="1" applyBorder="1" applyAlignment="1">
      <alignment horizontal="right"/>
    </xf>
    <xf numFmtId="0" fontId="21" fillId="0" borderId="0" xfId="1" applyFont="1"/>
    <xf numFmtId="0" fontId="0" fillId="0" borderId="0" xfId="0" applyAlignment="1">
      <alignment wrapText="1"/>
    </xf>
    <xf numFmtId="0" fontId="23" fillId="7" borderId="0" xfId="0" applyFont="1" applyFill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Normal" xfId="0" builtinId="0"/>
    <cellStyle name="Normal 3 2" xfId="1" xr:uid="{235CA951-82FB-4706-85C4-C41B78004E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F2DB-F240-4C15-866B-985C6C64BA4D}">
  <dimension ref="A1:R25"/>
  <sheetViews>
    <sheetView tabSelected="1" topLeftCell="A8" workbookViewId="0">
      <selection activeCell="I25" sqref="I25"/>
    </sheetView>
  </sheetViews>
  <sheetFormatPr defaultRowHeight="13.8" x14ac:dyDescent="0.25"/>
  <sheetData>
    <row r="1" spans="1:18" s="1" customFormat="1" ht="21" customHeight="1" x14ac:dyDescent="0.3">
      <c r="B1" s="2" t="s">
        <v>0</v>
      </c>
      <c r="C1" s="3"/>
      <c r="D1" s="4"/>
      <c r="E1" s="5"/>
      <c r="F1" s="6"/>
      <c r="G1" s="6"/>
      <c r="H1" s="6"/>
      <c r="I1" s="6"/>
      <c r="J1" s="7"/>
      <c r="L1" s="8"/>
      <c r="M1" s="9"/>
      <c r="N1" s="8"/>
      <c r="O1" s="8"/>
      <c r="P1" s="8"/>
      <c r="Q1" s="8"/>
      <c r="R1" s="8"/>
    </row>
    <row r="2" spans="1:18" s="1" customFormat="1" ht="21" customHeight="1" x14ac:dyDescent="0.25">
      <c r="B2" s="10" t="s">
        <v>1</v>
      </c>
      <c r="C2" s="11"/>
      <c r="D2" s="12"/>
      <c r="E2" s="11"/>
      <c r="F2" s="13"/>
      <c r="G2" s="13"/>
      <c r="H2" s="13"/>
      <c r="I2" s="14"/>
      <c r="J2" s="15"/>
      <c r="L2" s="8"/>
      <c r="M2" s="9"/>
      <c r="N2" s="8"/>
      <c r="O2" s="8"/>
      <c r="P2" s="8"/>
      <c r="Q2" s="8"/>
      <c r="R2" s="8"/>
    </row>
    <row r="3" spans="1:18" s="16" customFormat="1" ht="26.4" x14ac:dyDescent="0.25">
      <c r="B3" s="17"/>
      <c r="C3" s="18" t="s">
        <v>2</v>
      </c>
      <c r="D3" s="19" t="s">
        <v>3</v>
      </c>
      <c r="E3" s="20" t="s">
        <v>4</v>
      </c>
      <c r="F3" s="21" t="s">
        <v>5</v>
      </c>
      <c r="G3" s="21" t="s">
        <v>6</v>
      </c>
      <c r="H3" s="22" t="s">
        <v>7</v>
      </c>
      <c r="I3" s="23" t="s">
        <v>8</v>
      </c>
      <c r="J3" s="24" t="s">
        <v>8</v>
      </c>
      <c r="L3" s="9"/>
      <c r="M3" s="9"/>
      <c r="N3" s="9"/>
      <c r="O3" s="9"/>
      <c r="P3" s="9"/>
      <c r="Q3" s="9"/>
      <c r="R3" s="9"/>
    </row>
    <row r="4" spans="1:18" s="25" customFormat="1" ht="26.4" x14ac:dyDescent="0.25">
      <c r="B4" s="26"/>
      <c r="C4" s="27"/>
      <c r="D4" s="28"/>
      <c r="E4" s="29" t="s">
        <v>9</v>
      </c>
      <c r="F4" s="30" t="s">
        <v>10</v>
      </c>
      <c r="G4" s="30" t="s">
        <v>10</v>
      </c>
      <c r="H4" s="31" t="s">
        <v>11</v>
      </c>
      <c r="I4" s="32" t="s">
        <v>12</v>
      </c>
      <c r="J4" s="33" t="s">
        <v>13</v>
      </c>
      <c r="L4" s="34"/>
      <c r="M4" s="9"/>
      <c r="N4" s="34"/>
      <c r="O4" s="34"/>
      <c r="P4" s="34"/>
      <c r="Q4" s="34"/>
      <c r="R4" s="34"/>
    </row>
    <row r="5" spans="1:18" s="16" customFormat="1" ht="13.2" x14ac:dyDescent="0.25">
      <c r="A5" s="16" t="s">
        <v>34</v>
      </c>
      <c r="B5" s="35"/>
      <c r="C5" s="36" t="s">
        <v>14</v>
      </c>
      <c r="D5" s="37"/>
      <c r="E5" s="37"/>
      <c r="F5" s="37"/>
      <c r="G5" s="37"/>
      <c r="H5" s="37"/>
      <c r="I5" s="37"/>
      <c r="J5" s="38"/>
      <c r="L5" s="9"/>
      <c r="M5" s="9"/>
      <c r="N5" s="9"/>
      <c r="O5" s="9"/>
      <c r="P5" s="9"/>
      <c r="Q5" s="9"/>
      <c r="R5" s="9"/>
    </row>
    <row r="6" spans="1:18" s="16" customFormat="1" ht="13.2" x14ac:dyDescent="0.25">
      <c r="B6" s="39" t="s">
        <v>15</v>
      </c>
      <c r="C6" s="40" t="s">
        <v>16</v>
      </c>
      <c r="D6" s="41">
        <v>500000</v>
      </c>
      <c r="E6" s="42">
        <v>100</v>
      </c>
      <c r="F6" s="43"/>
      <c r="G6" s="43"/>
      <c r="H6" s="44">
        <f>I6*2</f>
        <v>345</v>
      </c>
      <c r="I6" s="44">
        <f>J6*15</f>
        <v>172.5</v>
      </c>
      <c r="J6" s="45">
        <f>IF(Q6&gt;35,35,Q6)</f>
        <v>11.5</v>
      </c>
      <c r="L6" s="9"/>
      <c r="M6" s="9">
        <f>IF(F6&lt;&gt;"",IF(F6&lt;$M$13,0,1),0)</f>
        <v>0</v>
      </c>
      <c r="N6" s="9">
        <f>IF(G6&lt;&gt;"",IF(G6&gt;$N$13,1,IF(G6&gt;=$M$13,1,0)),0)</f>
        <v>0</v>
      </c>
      <c r="O6" s="9">
        <f>IF(OR(M6=1,N6=1),1,0)</f>
        <v>0</v>
      </c>
      <c r="P6" s="46">
        <f>IF(OR(D6="",E6=0,D6="",E6=0),0,D6*(E6/100))</f>
        <v>500000</v>
      </c>
      <c r="Q6" s="47">
        <f>IF(P6&gt;=200000,((TRUNC(P6/200000,0)*100000)*0.000005)+10.5,IF(P6&gt;=110000,(170+TRUNC(((P6-20000)/30000),0)*30)/30,IF(P6&gt;=50000,(110+TRUNC(((P6-10000)/20000),0)*30)/30,IF(P6&gt;0,(20+TRUNC((P6/10000),0)*30)/30,0))))</f>
        <v>11.5</v>
      </c>
      <c r="R6" s="9"/>
    </row>
    <row r="7" spans="1:18" s="16" customFormat="1" ht="13.2" x14ac:dyDescent="0.25">
      <c r="B7" s="39" t="s">
        <v>17</v>
      </c>
      <c r="C7" s="40"/>
      <c r="D7" s="41"/>
      <c r="E7" s="42"/>
      <c r="F7" s="43"/>
      <c r="G7" s="43"/>
      <c r="H7" s="44">
        <f t="shared" ref="H7:H10" si="0">I7*2</f>
        <v>0</v>
      </c>
      <c r="I7" s="44">
        <f t="shared" ref="I7:I10" si="1">J7*15</f>
        <v>0</v>
      </c>
      <c r="J7" s="45">
        <f t="shared" ref="J7:J9" si="2">IF(Q7&gt;35,35,Q7)</f>
        <v>0</v>
      </c>
      <c r="L7" s="9"/>
      <c r="M7" s="9">
        <f t="shared" ref="M7:M11" si="3">IF(F7&lt;&gt;"",IF(F7&lt;$M$13,0,1),0)</f>
        <v>0</v>
      </c>
      <c r="N7" s="9">
        <f t="shared" ref="N7:N11" si="4">IF(G7&lt;&gt;"",IF(G7&gt;$N$13,1,IF(G7&gt;=$M$13,1,0)),0)</f>
        <v>0</v>
      </c>
      <c r="O7" s="9">
        <f t="shared" ref="O7:O11" si="5">IF(OR(M7=1,N7=1),1,0)</f>
        <v>0</v>
      </c>
      <c r="P7" s="46">
        <f t="shared" ref="P7:P10" si="6">IF(OR(D7="",E7=0,D7="",E7=0),0,D7*(E7/100))</f>
        <v>0</v>
      </c>
      <c r="Q7" s="47">
        <f t="shared" ref="Q7:Q10" si="7">IF(P7&gt;=200000,((TRUNC(P7/200000,0)*100000)*0.000005)+10.5,IF(P7&gt;=110000,(170+TRUNC(((P7-20000)/30000),0)*30)/30,IF(P7&gt;=50000,(110+TRUNC(((P7-10000)/20000),0)*30)/30,IF(P7&gt;0,(20+TRUNC((P7/10000),0)*30)/30,0))))</f>
        <v>0</v>
      </c>
      <c r="R7" s="9"/>
    </row>
    <row r="8" spans="1:18" s="16" customFormat="1" ht="13.2" x14ac:dyDescent="0.25">
      <c r="B8" s="39" t="s">
        <v>18</v>
      </c>
      <c r="C8" s="40"/>
      <c r="D8" s="41"/>
      <c r="E8" s="42"/>
      <c r="F8" s="43"/>
      <c r="G8" s="43"/>
      <c r="H8" s="44">
        <f t="shared" si="0"/>
        <v>0</v>
      </c>
      <c r="I8" s="44">
        <f t="shared" si="1"/>
        <v>0</v>
      </c>
      <c r="J8" s="45">
        <f t="shared" si="2"/>
        <v>0</v>
      </c>
      <c r="L8" s="9"/>
      <c r="M8" s="9">
        <f t="shared" si="3"/>
        <v>0</v>
      </c>
      <c r="N8" s="9">
        <f t="shared" si="4"/>
        <v>0</v>
      </c>
      <c r="O8" s="9">
        <f t="shared" si="5"/>
        <v>0</v>
      </c>
      <c r="P8" s="46">
        <f t="shared" si="6"/>
        <v>0</v>
      </c>
      <c r="Q8" s="47">
        <f t="shared" si="7"/>
        <v>0</v>
      </c>
      <c r="R8" s="9"/>
    </row>
    <row r="9" spans="1:18" s="16" customFormat="1" ht="13.2" x14ac:dyDescent="0.25">
      <c r="B9" s="39" t="s">
        <v>19</v>
      </c>
      <c r="C9" s="40"/>
      <c r="D9" s="41"/>
      <c r="E9" s="42"/>
      <c r="F9" s="43"/>
      <c r="G9" s="43"/>
      <c r="H9" s="44">
        <f t="shared" si="0"/>
        <v>0</v>
      </c>
      <c r="I9" s="44">
        <f t="shared" si="1"/>
        <v>0</v>
      </c>
      <c r="J9" s="45">
        <f t="shared" si="2"/>
        <v>0</v>
      </c>
      <c r="L9" s="9"/>
      <c r="M9" s="9">
        <f t="shared" si="3"/>
        <v>0</v>
      </c>
      <c r="N9" s="9">
        <f t="shared" si="4"/>
        <v>0</v>
      </c>
      <c r="O9" s="9">
        <f t="shared" si="5"/>
        <v>0</v>
      </c>
      <c r="P9" s="46">
        <f t="shared" si="6"/>
        <v>0</v>
      </c>
      <c r="Q9" s="47">
        <f t="shared" si="7"/>
        <v>0</v>
      </c>
      <c r="R9" s="9"/>
    </row>
    <row r="10" spans="1:18" s="16" customFormat="1" ht="13.2" x14ac:dyDescent="0.25">
      <c r="B10" s="39" t="s">
        <v>20</v>
      </c>
      <c r="C10" s="40"/>
      <c r="D10" s="41"/>
      <c r="E10" s="42"/>
      <c r="F10" s="43"/>
      <c r="G10" s="43"/>
      <c r="H10" s="44">
        <f t="shared" si="0"/>
        <v>0</v>
      </c>
      <c r="I10" s="44">
        <f t="shared" si="1"/>
        <v>0</v>
      </c>
      <c r="J10" s="45">
        <f>IF(Q10&gt;35,35,Q10)</f>
        <v>0</v>
      </c>
      <c r="L10" s="9"/>
      <c r="M10" s="9">
        <f t="shared" si="3"/>
        <v>0</v>
      </c>
      <c r="N10" s="9">
        <f t="shared" si="4"/>
        <v>0</v>
      </c>
      <c r="O10" s="9">
        <f t="shared" si="5"/>
        <v>0</v>
      </c>
      <c r="P10" s="46">
        <f t="shared" si="6"/>
        <v>0</v>
      </c>
      <c r="Q10" s="47">
        <f t="shared" si="7"/>
        <v>0</v>
      </c>
      <c r="R10" s="9"/>
    </row>
    <row r="11" spans="1:18" s="16" customFormat="1" ht="17.399999999999999" x14ac:dyDescent="0.3">
      <c r="B11" s="48"/>
      <c r="C11" s="49"/>
      <c r="D11" s="49"/>
      <c r="E11" s="50"/>
      <c r="F11" s="51"/>
      <c r="G11" s="52">
        <f>SUM(O6:O10)</f>
        <v>0</v>
      </c>
      <c r="H11" s="53" t="s">
        <v>22</v>
      </c>
      <c r="I11" s="54">
        <f>SUM(I6:I10)</f>
        <v>172.5</v>
      </c>
      <c r="J11" s="73">
        <f>SUM(J6:J10)</f>
        <v>11.5</v>
      </c>
      <c r="K11" s="74" t="s">
        <v>36</v>
      </c>
      <c r="L11" s="9"/>
      <c r="M11" s="9"/>
      <c r="N11" s="9"/>
      <c r="O11" s="9"/>
      <c r="P11" s="9"/>
      <c r="Q11" s="9"/>
      <c r="R11" s="9"/>
    </row>
    <row r="14" spans="1:18" s="1" customFormat="1" ht="21" customHeight="1" x14ac:dyDescent="0.3">
      <c r="A14" s="55" t="s">
        <v>35</v>
      </c>
      <c r="B14" s="2" t="s">
        <v>23</v>
      </c>
      <c r="C14" s="56"/>
      <c r="D14" s="56"/>
      <c r="E14" s="57"/>
      <c r="F14" s="58"/>
      <c r="G14" s="58"/>
      <c r="H14" s="58"/>
      <c r="I14" s="58"/>
      <c r="J14" s="59"/>
      <c r="L14" s="8"/>
      <c r="M14" s="9"/>
      <c r="N14" s="8"/>
      <c r="O14" s="8"/>
      <c r="P14" s="8"/>
      <c r="Q14" s="8"/>
      <c r="R14" s="8"/>
    </row>
    <row r="15" spans="1:18" s="16" customFormat="1" ht="26.4" x14ac:dyDescent="0.25">
      <c r="B15" s="17"/>
      <c r="C15" s="18" t="s">
        <v>24</v>
      </c>
      <c r="D15" s="19" t="s">
        <v>25</v>
      </c>
      <c r="E15" s="21" t="s">
        <v>26</v>
      </c>
      <c r="F15" s="60" t="s">
        <v>27</v>
      </c>
      <c r="G15" s="60" t="s">
        <v>6</v>
      </c>
      <c r="H15" s="22" t="s">
        <v>7</v>
      </c>
      <c r="I15" s="23" t="s">
        <v>8</v>
      </c>
      <c r="J15" s="24" t="s">
        <v>8</v>
      </c>
      <c r="L15" s="9"/>
      <c r="M15" s="9"/>
      <c r="N15" s="9"/>
      <c r="O15" s="9"/>
      <c r="P15" s="9"/>
      <c r="Q15" s="9"/>
      <c r="R15" s="9"/>
    </row>
    <row r="16" spans="1:18" s="25" customFormat="1" ht="26.4" x14ac:dyDescent="0.2">
      <c r="B16" s="26"/>
      <c r="C16" s="61"/>
      <c r="D16" s="29"/>
      <c r="E16" s="29" t="s">
        <v>28</v>
      </c>
      <c r="F16" s="62" t="s">
        <v>10</v>
      </c>
      <c r="G16" s="62" t="s">
        <v>10</v>
      </c>
      <c r="H16" s="32" t="s">
        <v>11</v>
      </c>
      <c r="I16" s="32" t="s">
        <v>12</v>
      </c>
      <c r="J16" s="33" t="s">
        <v>13</v>
      </c>
      <c r="L16" s="34"/>
      <c r="M16" s="34"/>
      <c r="N16" s="34"/>
      <c r="O16" s="34"/>
      <c r="P16" s="34"/>
      <c r="Q16" s="34"/>
      <c r="R16" s="34"/>
    </row>
    <row r="17" spans="2:18" s="16" customFormat="1" ht="13.2" x14ac:dyDescent="0.25">
      <c r="B17" s="39" t="s">
        <v>29</v>
      </c>
      <c r="C17" s="63" t="s">
        <v>21</v>
      </c>
      <c r="D17" s="42">
        <v>7.1875</v>
      </c>
      <c r="E17" s="42">
        <v>8</v>
      </c>
      <c r="F17" s="43"/>
      <c r="G17" s="43"/>
      <c r="H17" s="64">
        <v>3</v>
      </c>
      <c r="I17" s="44">
        <f>D17*E17*H17</f>
        <v>172.5</v>
      </c>
      <c r="J17" s="45">
        <f>I17/15</f>
        <v>11.5</v>
      </c>
      <c r="L17" s="9"/>
      <c r="M17" s="9">
        <f>IF(J17=0,0,IF(F17&lt;&gt;"",IF(F17&lt;$M$16,0,1),0))</f>
        <v>0</v>
      </c>
      <c r="N17" s="9">
        <f>IF(G17&lt;&gt;"",IF(G17&gt;$N$16,1,IF(G17&gt;=$M$16,1,0)),0)</f>
        <v>0</v>
      </c>
      <c r="O17" s="9">
        <f>IF(OR(M17=1,N17=1),1,0)</f>
        <v>0</v>
      </c>
      <c r="P17" s="9"/>
      <c r="Q17" s="9"/>
      <c r="R17" s="9"/>
    </row>
    <row r="18" spans="2:18" s="16" customFormat="1" ht="13.2" x14ac:dyDescent="0.25">
      <c r="B18" s="39" t="s">
        <v>30</v>
      </c>
      <c r="C18" s="63"/>
      <c r="D18" s="42"/>
      <c r="E18" s="42"/>
      <c r="F18" s="43"/>
      <c r="G18" s="43"/>
      <c r="H18" s="64">
        <v>3</v>
      </c>
      <c r="I18" s="44">
        <f>D18*E18*H18</f>
        <v>0</v>
      </c>
      <c r="J18" s="45">
        <f>I18/15</f>
        <v>0</v>
      </c>
      <c r="L18" s="9"/>
      <c r="M18" s="9">
        <f t="shared" ref="M18:M21" si="8">IF(J18=0,0,IF(F18&lt;&gt;"",IF(F18&lt;$M$16,0,1),0))</f>
        <v>0</v>
      </c>
      <c r="N18" s="9">
        <f t="shared" ref="N18:N21" si="9">IF(G18&lt;&gt;"",IF(G18&gt;$N$16,1,IF(G18&gt;=$M$16,1,0)),0)</f>
        <v>0</v>
      </c>
      <c r="O18" s="9">
        <f t="shared" ref="O18:O21" si="10">IF(OR(M18=1,N18=1),1,0)</f>
        <v>0</v>
      </c>
      <c r="P18" s="9"/>
      <c r="Q18" s="9"/>
      <c r="R18" s="9"/>
    </row>
    <row r="19" spans="2:18" s="16" customFormat="1" ht="13.2" x14ac:dyDescent="0.25">
      <c r="B19" s="39" t="s">
        <v>31</v>
      </c>
      <c r="C19" s="63"/>
      <c r="D19" s="42"/>
      <c r="E19" s="42"/>
      <c r="F19" s="43"/>
      <c r="G19" s="43"/>
      <c r="H19" s="64">
        <v>3</v>
      </c>
      <c r="I19" s="44">
        <f t="shared" ref="I19:I21" si="11">D19*E19*H19</f>
        <v>0</v>
      </c>
      <c r="J19" s="45">
        <f>I19/15</f>
        <v>0</v>
      </c>
      <c r="L19" s="9"/>
      <c r="M19" s="9">
        <f t="shared" si="8"/>
        <v>0</v>
      </c>
      <c r="N19" s="9">
        <f t="shared" si="9"/>
        <v>0</v>
      </c>
      <c r="O19" s="9">
        <f t="shared" si="10"/>
        <v>0</v>
      </c>
      <c r="P19" s="9"/>
      <c r="Q19" s="9"/>
      <c r="R19" s="9"/>
    </row>
    <row r="20" spans="2:18" s="16" customFormat="1" ht="13.2" x14ac:dyDescent="0.25">
      <c r="B20" s="39" t="s">
        <v>32</v>
      </c>
      <c r="C20" s="63"/>
      <c r="D20" s="42"/>
      <c r="E20" s="42"/>
      <c r="F20" s="43"/>
      <c r="G20" s="43"/>
      <c r="H20" s="64">
        <v>3</v>
      </c>
      <c r="I20" s="44">
        <f t="shared" si="11"/>
        <v>0</v>
      </c>
      <c r="J20" s="45">
        <f>I20/15</f>
        <v>0</v>
      </c>
      <c r="L20" s="9"/>
      <c r="M20" s="9">
        <f t="shared" si="8"/>
        <v>0</v>
      </c>
      <c r="N20" s="9">
        <f t="shared" si="9"/>
        <v>0</v>
      </c>
      <c r="O20" s="9">
        <f t="shared" si="10"/>
        <v>0</v>
      </c>
      <c r="P20" s="9"/>
      <c r="Q20" s="9"/>
      <c r="R20" s="9"/>
    </row>
    <row r="21" spans="2:18" s="16" customFormat="1" ht="13.2" x14ac:dyDescent="0.25">
      <c r="B21" s="39" t="s">
        <v>33</v>
      </c>
      <c r="C21" s="63"/>
      <c r="D21" s="42"/>
      <c r="E21" s="42"/>
      <c r="F21" s="43"/>
      <c r="G21" s="43"/>
      <c r="H21" s="64">
        <v>3</v>
      </c>
      <c r="I21" s="44">
        <f t="shared" si="11"/>
        <v>0</v>
      </c>
      <c r="J21" s="45">
        <f>I21/15</f>
        <v>0</v>
      </c>
      <c r="L21" s="9"/>
      <c r="M21" s="9">
        <f t="shared" si="8"/>
        <v>0</v>
      </c>
      <c r="N21" s="9">
        <f t="shared" si="9"/>
        <v>0</v>
      </c>
      <c r="O21" s="9">
        <f t="shared" si="10"/>
        <v>0</v>
      </c>
      <c r="P21" s="9"/>
      <c r="Q21" s="9"/>
      <c r="R21" s="9"/>
    </row>
    <row r="22" spans="2:18" s="16" customFormat="1" ht="13.2" x14ac:dyDescent="0.25">
      <c r="B22" s="65"/>
      <c r="C22" s="66"/>
      <c r="D22" s="66"/>
      <c r="E22" s="67"/>
      <c r="F22" s="68"/>
      <c r="G22" s="69">
        <f>SUM(O17:O21)</f>
        <v>0</v>
      </c>
      <c r="H22" s="70" t="s">
        <v>22</v>
      </c>
      <c r="I22" s="71">
        <f>SUM(I17:I21)</f>
        <v>172.5</v>
      </c>
      <c r="J22" s="72">
        <f>SUM(J17:J21)</f>
        <v>11.5</v>
      </c>
      <c r="L22" s="9"/>
      <c r="M22" s="9"/>
      <c r="N22" s="9"/>
      <c r="O22" s="9"/>
      <c r="P22" s="9"/>
      <c r="Q22" s="9"/>
      <c r="R22" s="9"/>
    </row>
    <row r="25" spans="2:18" ht="27.6" customHeight="1" x14ac:dyDescent="0.25">
      <c r="B25" s="75" t="s">
        <v>38</v>
      </c>
      <c r="C25" s="76" t="s">
        <v>37</v>
      </c>
      <c r="D25" s="76"/>
      <c r="E25" s="77" t="s">
        <v>39</v>
      </c>
      <c r="F25" s="77"/>
      <c r="G25" s="77"/>
    </row>
  </sheetData>
  <mergeCells count="2">
    <mergeCell ref="C25:D25"/>
    <mergeCell ref="E25:G25"/>
  </mergeCells>
  <dataValidations xWindow="433" yWindow="595" count="1"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F6:G10 F17:G21" xr:uid="{12C7E091-ECAA-4C2D-A70B-5C6D814A6CB6}"/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Dara Phusanga</dc:creator>
  <cp:lastModifiedBy>Dara Phusanga</cp:lastModifiedBy>
  <dcterms:created xsi:type="dcterms:W3CDTF">2023-11-07T07:40:19Z</dcterms:created>
  <dcterms:modified xsi:type="dcterms:W3CDTF">2023-11-07T09:47:16Z</dcterms:modified>
</cp:coreProperties>
</file>