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us\Desktop\2569\Green Office 2569\"/>
    </mc:Choice>
  </mc:AlternateContent>
  <xr:revisionPtr revIDLastSave="0" documentId="13_ncr:1_{BDD686EB-4AED-44CC-A882-289A6EAB2B15}" xr6:coauthVersionLast="47" xr6:coauthVersionMax="47" xr10:uidLastSave="{00000000-0000-0000-0000-000000000000}"/>
  <bookViews>
    <workbookView xWindow="-108" yWindow="-108" windowWidth="23256" windowHeight="14616" firstSheet="2" activeTab="4" xr2:uid="{00000000-000D-0000-FFFF-FFFF00000000}"/>
  </bookViews>
  <sheets>
    <sheet name="มค" sheetId="1" state="hidden" r:id="rId1"/>
    <sheet name="กพ" sheetId="6" state="hidden" r:id="rId2"/>
    <sheet name="คำนวณ%" sheetId="33" r:id="rId3"/>
    <sheet name="เทียบฐาน" sheetId="35" r:id="rId4"/>
    <sheet name="จุฬาทั้งเดือน" sheetId="32" r:id="rId5"/>
    <sheet name="มกรา" sheetId="2" r:id="rId6"/>
    <sheet name="กุมภา" sheetId="39" r:id="rId7"/>
    <sheet name="มี.ค. 68" sheetId="40" r:id="rId8"/>
    <sheet name="เม.ย. 68" sheetId="41" r:id="rId9"/>
    <sheet name="พ.ค. 68" sheetId="42" r:id="rId10"/>
    <sheet name="มิ.ย. 68" sheetId="43" r:id="rId11"/>
    <sheet name="ก.ค. 68" sheetId="44" r:id="rId12"/>
    <sheet name="ส.ค. 68" sheetId="45" r:id="rId13"/>
    <sheet name="ก.ย. 68" sheetId="46" r:id="rId14"/>
    <sheet name="ต.ค. 68" sheetId="47" r:id="rId15"/>
    <sheet name="พ.ย. 68" sheetId="48" r:id="rId16"/>
    <sheet name="ธ.ค. 68" sheetId="49" r:id="rId17"/>
  </sheets>
  <definedNames>
    <definedName name="_xlnm.Print_Area" localSheetId="11">'ก.ค. 68'!$A$1:$AF$107</definedName>
    <definedName name="_xlnm.Print_Area" localSheetId="13">'ก.ย. 68'!$A$1:$AF$107</definedName>
    <definedName name="_xlnm.Print_Area" localSheetId="6">กุมภา!$A$1:$AF$107</definedName>
    <definedName name="_xlnm.Print_Area" localSheetId="14">'ต.ค. 68'!$A$1:$AF$107</definedName>
    <definedName name="_xlnm.Print_Area" localSheetId="16">'ธ.ค. 68'!$A$1:$AF$107</definedName>
    <definedName name="_xlnm.Print_Area" localSheetId="9">'พ.ค. 68'!$A$1:$AF$107</definedName>
    <definedName name="_xlnm.Print_Area" localSheetId="15">'พ.ย. 68'!$A$1:$AF$107</definedName>
    <definedName name="_xlnm.Print_Area" localSheetId="5">มกรา!$A$1:$AF$107</definedName>
    <definedName name="_xlnm.Print_Area" localSheetId="10">'มิ.ย. 68'!$A$1:$AF$107</definedName>
    <definedName name="_xlnm.Print_Area" localSheetId="7">'มี.ค. 68'!$A$1:$AF$107</definedName>
    <definedName name="_xlnm.Print_Area" localSheetId="8">'เม.ย. 68'!$A$1:$AF$107</definedName>
    <definedName name="_xlnm.Print_Area" localSheetId="12">'ส.ค. 68'!$A$1:$AF$107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5" l="1"/>
  <c r="G3" i="35"/>
  <c r="G4" i="35"/>
  <c r="G5" i="35"/>
  <c r="G6" i="35"/>
  <c r="G7" i="35"/>
  <c r="B9" i="35"/>
  <c r="C9" i="35"/>
  <c r="D9" i="35"/>
  <c r="E9" i="35"/>
  <c r="B10" i="35"/>
  <c r="C10" i="35"/>
  <c r="D10" i="35"/>
  <c r="E10" i="35"/>
  <c r="B11" i="35"/>
  <c r="C11" i="35"/>
  <c r="D11" i="35"/>
  <c r="E11" i="35"/>
  <c r="AG17" i="42"/>
  <c r="BC8" i="32"/>
  <c r="AW8" i="32"/>
  <c r="AU8" i="32"/>
  <c r="AK8" i="32"/>
  <c r="AI8" i="32"/>
  <c r="V8" i="32"/>
  <c r="T8" i="32"/>
  <c r="P8" i="32"/>
  <c r="O8" i="32"/>
  <c r="I8" i="32"/>
  <c r="H8" i="32"/>
  <c r="H7" i="32"/>
  <c r="G8" i="32"/>
  <c r="E8" i="32"/>
  <c r="F8" i="32"/>
  <c r="D8" i="32"/>
  <c r="BK24" i="32"/>
  <c r="N24" i="32"/>
  <c r="R24" i="32" s="1"/>
  <c r="AG22" i="40"/>
  <c r="AG23" i="40"/>
  <c r="AG24" i="40"/>
  <c r="AG17" i="2"/>
  <c r="AG105" i="39"/>
  <c r="AG104" i="39"/>
  <c r="L22" i="32" s="1"/>
  <c r="AG103" i="39"/>
  <c r="L21" i="32" s="1"/>
  <c r="AG102" i="39"/>
  <c r="AG101" i="39"/>
  <c r="AG100" i="39"/>
  <c r="AG99" i="39"/>
  <c r="AG97" i="39"/>
  <c r="AG96" i="39"/>
  <c r="AG95" i="39"/>
  <c r="AG94" i="39"/>
  <c r="AG93" i="39"/>
  <c r="AG92" i="39"/>
  <c r="AG91" i="39"/>
  <c r="AG89" i="39"/>
  <c r="BL89" i="39" s="1"/>
  <c r="AG88" i="39"/>
  <c r="AG87" i="39"/>
  <c r="BL87" i="39" s="1"/>
  <c r="AG86" i="39"/>
  <c r="BL86" i="39" s="1"/>
  <c r="AG77" i="39"/>
  <c r="K24" i="32" s="1"/>
  <c r="AG76" i="39"/>
  <c r="K22" i="32" s="1"/>
  <c r="AG75" i="39"/>
  <c r="AG74" i="39"/>
  <c r="AG73" i="39"/>
  <c r="K19" i="32" s="1"/>
  <c r="AG72" i="39"/>
  <c r="K18" i="32" s="1"/>
  <c r="AG71" i="39"/>
  <c r="AG69" i="39"/>
  <c r="AG68" i="39"/>
  <c r="K14" i="32" s="1"/>
  <c r="AG67" i="39"/>
  <c r="K13" i="32" s="1"/>
  <c r="AG66" i="39"/>
  <c r="K12" i="32" s="1"/>
  <c r="AG65" i="39"/>
  <c r="K11" i="32" s="1"/>
  <c r="AG64" i="39"/>
  <c r="AG63" i="39"/>
  <c r="AG61" i="39"/>
  <c r="AG60" i="39"/>
  <c r="K6" i="32" s="1"/>
  <c r="AG59" i="39"/>
  <c r="K5" i="32" s="1"/>
  <c r="AG58" i="39"/>
  <c r="AG50" i="39"/>
  <c r="AG49" i="39"/>
  <c r="AG48" i="39"/>
  <c r="AG47" i="39"/>
  <c r="AG46" i="39"/>
  <c r="AG45" i="39"/>
  <c r="J18" i="32" s="1"/>
  <c r="J23" i="32" s="1"/>
  <c r="AG44" i="39"/>
  <c r="AG42" i="39"/>
  <c r="AG41" i="39"/>
  <c r="AG40" i="39"/>
  <c r="AG39" i="39"/>
  <c r="AG38" i="39"/>
  <c r="AG37" i="39"/>
  <c r="AG43" i="39" s="1"/>
  <c r="AG36" i="39"/>
  <c r="AG34" i="39"/>
  <c r="AG33" i="39"/>
  <c r="AG32" i="39"/>
  <c r="J5" i="32" s="1"/>
  <c r="J25" i="32" s="1"/>
  <c r="AG31" i="39"/>
  <c r="AG35" i="39" s="1"/>
  <c r="BE4" i="32"/>
  <c r="BE8" i="32" s="1"/>
  <c r="BE5" i="32"/>
  <c r="BE6" i="32"/>
  <c r="BE7" i="32"/>
  <c r="BD5" i="32"/>
  <c r="BD6" i="32"/>
  <c r="BD7" i="32"/>
  <c r="BC4" i="32"/>
  <c r="BC6" i="32"/>
  <c r="BC7" i="32"/>
  <c r="BB10" i="32"/>
  <c r="BB13" i="32"/>
  <c r="BD25" i="32"/>
  <c r="BE24" i="32"/>
  <c r="BD24" i="32"/>
  <c r="BC24" i="32"/>
  <c r="BG20" i="32"/>
  <c r="BG22" i="32"/>
  <c r="BK22" i="32" s="1"/>
  <c r="BH4" i="32"/>
  <c r="BH8" i="32" s="1"/>
  <c r="BH5" i="32"/>
  <c r="BH25" i="32" s="1"/>
  <c r="BH6" i="32"/>
  <c r="BH7" i="32"/>
  <c r="BC10" i="32"/>
  <c r="BC12" i="32"/>
  <c r="BF21" i="32"/>
  <c r="BA18" i="32"/>
  <c r="AG22" i="32"/>
  <c r="G23" i="32"/>
  <c r="BJ23" i="32"/>
  <c r="H3" i="32"/>
  <c r="BG3" i="32"/>
  <c r="BK3" i="32"/>
  <c r="BH3" i="32"/>
  <c r="BH18" i="32"/>
  <c r="BH19" i="32"/>
  <c r="BH21" i="32"/>
  <c r="BH22" i="32"/>
  <c r="BH24" i="32"/>
  <c r="BI3" i="32"/>
  <c r="BI18" i="32"/>
  <c r="BI23" i="32" s="1"/>
  <c r="BI19" i="32"/>
  <c r="BI20" i="32"/>
  <c r="BI21" i="32"/>
  <c r="BI22" i="32"/>
  <c r="BJ3" i="32"/>
  <c r="BJ18" i="32"/>
  <c r="BJ19" i="32"/>
  <c r="BJ20" i="32"/>
  <c r="BJ21" i="32"/>
  <c r="BJ22" i="32"/>
  <c r="AG105" i="49"/>
  <c r="BJ24" i="32" s="1"/>
  <c r="AG104" i="49"/>
  <c r="AG103" i="49"/>
  <c r="AG102" i="49"/>
  <c r="AG101" i="49"/>
  <c r="AG100" i="49"/>
  <c r="AG99" i="49"/>
  <c r="AG97" i="49"/>
  <c r="BJ15" i="32" s="1"/>
  <c r="AG96" i="49"/>
  <c r="BJ14" i="32" s="1"/>
  <c r="AG95" i="49"/>
  <c r="BJ13" i="32" s="1"/>
  <c r="AG94" i="49"/>
  <c r="BJ12" i="32" s="1"/>
  <c r="AG93" i="49"/>
  <c r="AG92" i="49"/>
  <c r="BJ10" i="32" s="1"/>
  <c r="AG91" i="49"/>
  <c r="AG89" i="49"/>
  <c r="BJ7" i="32" s="1"/>
  <c r="AG88" i="49"/>
  <c r="AG87" i="49"/>
  <c r="BJ5" i="32" s="1"/>
  <c r="BJ25" i="32" s="1"/>
  <c r="AG86" i="49"/>
  <c r="BJ4" i="32" s="1"/>
  <c r="BJ8" i="32" s="1"/>
  <c r="AG77" i="49"/>
  <c r="BI24" i="32" s="1"/>
  <c r="AG76" i="49"/>
  <c r="AG75" i="49"/>
  <c r="AG74" i="49"/>
  <c r="AG73" i="49"/>
  <c r="AG72" i="49"/>
  <c r="AG71" i="49"/>
  <c r="AG69" i="49"/>
  <c r="BI15" i="32" s="1"/>
  <c r="AG68" i="49"/>
  <c r="BI14" i="32" s="1"/>
  <c r="AG67" i="49"/>
  <c r="BI13" i="32" s="1"/>
  <c r="AG66" i="49"/>
  <c r="BI12" i="32" s="1"/>
  <c r="AG65" i="49"/>
  <c r="BI11" i="32" s="1"/>
  <c r="AG64" i="49"/>
  <c r="AG63" i="49"/>
  <c r="AG61" i="49"/>
  <c r="BI7" i="32" s="1"/>
  <c r="AG60" i="49"/>
  <c r="BI6" i="32" s="1"/>
  <c r="AG59" i="49"/>
  <c r="BI5" i="32" s="1"/>
  <c r="BI25" i="32" s="1"/>
  <c r="AG58" i="49"/>
  <c r="AG62" i="49" s="1"/>
  <c r="AG50" i="49"/>
  <c r="AG49" i="49"/>
  <c r="AG48" i="49"/>
  <c r="AG47" i="49"/>
  <c r="AG46" i="49"/>
  <c r="AG45" i="49"/>
  <c r="AG44" i="49"/>
  <c r="AG42" i="49"/>
  <c r="AG41" i="49"/>
  <c r="AG40" i="49"/>
  <c r="AG39" i="49"/>
  <c r="AG38" i="49"/>
  <c r="AG37" i="49"/>
  <c r="AG36" i="49"/>
  <c r="AG34" i="49"/>
  <c r="AG33" i="49"/>
  <c r="AG32" i="49"/>
  <c r="AG31" i="49"/>
  <c r="AG24" i="49"/>
  <c r="BG24" i="32" s="1"/>
  <c r="AG23" i="49"/>
  <c r="AG22" i="49"/>
  <c r="BG21" i="32" s="1"/>
  <c r="AG21" i="49"/>
  <c r="AG20" i="49"/>
  <c r="BG19" i="32" s="1"/>
  <c r="AG19" i="49"/>
  <c r="BG18" i="32" s="1"/>
  <c r="AG18" i="49"/>
  <c r="AG16" i="49"/>
  <c r="BG15" i="32" s="1"/>
  <c r="AG15" i="49"/>
  <c r="BG14" i="32" s="1"/>
  <c r="AG14" i="49"/>
  <c r="BG13" i="32" s="1"/>
  <c r="AG13" i="49"/>
  <c r="BG12" i="32" s="1"/>
  <c r="AG12" i="49"/>
  <c r="BG11" i="32" s="1"/>
  <c r="AG11" i="49"/>
  <c r="BG10" i="32" s="1"/>
  <c r="AG10" i="49"/>
  <c r="AG8" i="49"/>
  <c r="BG7" i="32" s="1"/>
  <c r="AG7" i="49"/>
  <c r="BG6" i="32" s="1"/>
  <c r="AG6" i="49"/>
  <c r="BG5" i="32" s="1"/>
  <c r="BG25" i="32" s="1"/>
  <c r="AG5" i="49"/>
  <c r="BG4" i="32" s="1"/>
  <c r="BG8" i="32" s="1"/>
  <c r="BE3" i="32"/>
  <c r="BE25" i="32"/>
  <c r="BE18" i="32"/>
  <c r="BF18" i="32" s="1"/>
  <c r="BF23" i="32" s="1"/>
  <c r="L6" i="33" s="1"/>
  <c r="BE19" i="32"/>
  <c r="BE20" i="32"/>
  <c r="BE21" i="32"/>
  <c r="BE22" i="32"/>
  <c r="BD3" i="32"/>
  <c r="BD10" i="32"/>
  <c r="BD13" i="32"/>
  <c r="BD18" i="32"/>
  <c r="BD19" i="32"/>
  <c r="BD20" i="32"/>
  <c r="BD21" i="32"/>
  <c r="BD22" i="32"/>
  <c r="BD23" i="32" s="1"/>
  <c r="BC3" i="32"/>
  <c r="BB3" i="32" s="1"/>
  <c r="BC18" i="32"/>
  <c r="BB18" i="32" s="1"/>
  <c r="BB23" i="32" s="1"/>
  <c r="BC19" i="32"/>
  <c r="BB19" i="32" s="1"/>
  <c r="BF19" i="32" s="1"/>
  <c r="BC20" i="32"/>
  <c r="BB20" i="32" s="1"/>
  <c r="BF20" i="32" s="1"/>
  <c r="BC21" i="32"/>
  <c r="BC22" i="32"/>
  <c r="BB22" i="32" s="1"/>
  <c r="BF22" i="32" s="1"/>
  <c r="BB21" i="32"/>
  <c r="AG105" i="48"/>
  <c r="AG104" i="48"/>
  <c r="AG103" i="48"/>
  <c r="AG102" i="48"/>
  <c r="AG101" i="48"/>
  <c r="AG100" i="48"/>
  <c r="AG99" i="48"/>
  <c r="AG97" i="48"/>
  <c r="BE15" i="32" s="1"/>
  <c r="AG96" i="48"/>
  <c r="BE14" i="32" s="1"/>
  <c r="AG95" i="48"/>
  <c r="BE13" i="32" s="1"/>
  <c r="AG94" i="48"/>
  <c r="BE12" i="32" s="1"/>
  <c r="AG93" i="48"/>
  <c r="BE11" i="32" s="1"/>
  <c r="AG92" i="48"/>
  <c r="BE10" i="32" s="1"/>
  <c r="AG91" i="48"/>
  <c r="AG89" i="48"/>
  <c r="AG88" i="48"/>
  <c r="AG87" i="48"/>
  <c r="AG86" i="48"/>
  <c r="AG77" i="48"/>
  <c r="AG76" i="48"/>
  <c r="AG75" i="48"/>
  <c r="AG74" i="48"/>
  <c r="AG73" i="48"/>
  <c r="AG72" i="48"/>
  <c r="AG71" i="48"/>
  <c r="AG69" i="48"/>
  <c r="AG68" i="48"/>
  <c r="BD15" i="32" s="1"/>
  <c r="AG67" i="48"/>
  <c r="BD14" i="32" s="1"/>
  <c r="AG66" i="48"/>
  <c r="AG65" i="48"/>
  <c r="AG64" i="48"/>
  <c r="BD11" i="32" s="1"/>
  <c r="AG63" i="48"/>
  <c r="AG61" i="48"/>
  <c r="AG60" i="48"/>
  <c r="AG59" i="48"/>
  <c r="AG58" i="48"/>
  <c r="BD4" i="32" s="1"/>
  <c r="BD8" i="32" s="1"/>
  <c r="AG50" i="48"/>
  <c r="AG49" i="48"/>
  <c r="AG48" i="48"/>
  <c r="AG47" i="48"/>
  <c r="AG46" i="48"/>
  <c r="AG45" i="48"/>
  <c r="AG44" i="48"/>
  <c r="AG42" i="48"/>
  <c r="BC15" i="32" s="1"/>
  <c r="AG41" i="48"/>
  <c r="BC14" i="32" s="1"/>
  <c r="AG40" i="48"/>
  <c r="BC13" i="32" s="1"/>
  <c r="AG39" i="48"/>
  <c r="AG38" i="48"/>
  <c r="BC11" i="32" s="1"/>
  <c r="AG37" i="48"/>
  <c r="AG36" i="48"/>
  <c r="AG34" i="48"/>
  <c r="AG33" i="48"/>
  <c r="AG32" i="48"/>
  <c r="BC5" i="32" s="1"/>
  <c r="AG31" i="48"/>
  <c r="AG24" i="48"/>
  <c r="BB24" i="32" s="1"/>
  <c r="AG23" i="48"/>
  <c r="AG22" i="48"/>
  <c r="AG21" i="48"/>
  <c r="AG20" i="48"/>
  <c r="AG19" i="48"/>
  <c r="AG18" i="48"/>
  <c r="AG16" i="48"/>
  <c r="BB15" i="32" s="1"/>
  <c r="AG15" i="48"/>
  <c r="BB14" i="32" s="1"/>
  <c r="AG14" i="48"/>
  <c r="AG13" i="48"/>
  <c r="BB12" i="32" s="1"/>
  <c r="AG12" i="48"/>
  <c r="BB11" i="32" s="1"/>
  <c r="AG11" i="48"/>
  <c r="AG10" i="48"/>
  <c r="AG8" i="48"/>
  <c r="BB7" i="32" s="1"/>
  <c r="AG7" i="48"/>
  <c r="BB6" i="32" s="1"/>
  <c r="AG6" i="48"/>
  <c r="BB5" i="32" s="1"/>
  <c r="AG5" i="48"/>
  <c r="BB4" i="32" s="1"/>
  <c r="AZ3" i="32"/>
  <c r="AZ5" i="32"/>
  <c r="AZ10" i="32"/>
  <c r="AZ13" i="32"/>
  <c r="AZ18" i="32"/>
  <c r="AZ23" i="32" s="1"/>
  <c r="AZ19" i="32"/>
  <c r="AZ20" i="32"/>
  <c r="AZ21" i="32"/>
  <c r="AZ22" i="32"/>
  <c r="AY3" i="32"/>
  <c r="AY15" i="32"/>
  <c r="AY18" i="32"/>
  <c r="AY19" i="32"/>
  <c r="AY20" i="32"/>
  <c r="AY23" i="32" s="1"/>
  <c r="AY21" i="32"/>
  <c r="AY22" i="32"/>
  <c r="AX3" i="32"/>
  <c r="AX6" i="32"/>
  <c r="AX18" i="32"/>
  <c r="AX23" i="32" s="1"/>
  <c r="AX19" i="32"/>
  <c r="AX20" i="32"/>
  <c r="AX21" i="32"/>
  <c r="AX22" i="32"/>
  <c r="AW3" i="32"/>
  <c r="AW18" i="32"/>
  <c r="AW19" i="32"/>
  <c r="BA19" i="32" s="1"/>
  <c r="AW20" i="32"/>
  <c r="BA20" i="32" s="1"/>
  <c r="AW21" i="32"/>
  <c r="BA21" i="32" s="1"/>
  <c r="AW24" i="32"/>
  <c r="AG105" i="47"/>
  <c r="AZ24" i="32" s="1"/>
  <c r="AG104" i="47"/>
  <c r="AG103" i="47"/>
  <c r="AG102" i="47"/>
  <c r="AG101" i="47"/>
  <c r="AG100" i="47"/>
  <c r="AG99" i="47"/>
  <c r="AG97" i="47"/>
  <c r="AZ15" i="32" s="1"/>
  <c r="AG96" i="47"/>
  <c r="AZ14" i="32" s="1"/>
  <c r="AG95" i="47"/>
  <c r="AG94" i="47"/>
  <c r="AZ12" i="32" s="1"/>
  <c r="AG93" i="47"/>
  <c r="AG92" i="47"/>
  <c r="AG91" i="47"/>
  <c r="AG89" i="47"/>
  <c r="AZ7" i="32" s="1"/>
  <c r="AG88" i="47"/>
  <c r="AZ6" i="32" s="1"/>
  <c r="AG87" i="47"/>
  <c r="AG86" i="47"/>
  <c r="AZ4" i="32" s="1"/>
  <c r="AZ8" i="32" s="1"/>
  <c r="AG77" i="47"/>
  <c r="AY24" i="32" s="1"/>
  <c r="AG76" i="47"/>
  <c r="AG75" i="47"/>
  <c r="AG74" i="47"/>
  <c r="AG73" i="47"/>
  <c r="AG72" i="47"/>
  <c r="AG71" i="47"/>
  <c r="AG69" i="47"/>
  <c r="AG68" i="47"/>
  <c r="AY14" i="32" s="1"/>
  <c r="AG67" i="47"/>
  <c r="AY13" i="32" s="1"/>
  <c r="AG66" i="47"/>
  <c r="AY12" i="32" s="1"/>
  <c r="AG65" i="47"/>
  <c r="AY11" i="32" s="1"/>
  <c r="AG64" i="47"/>
  <c r="AY10" i="32" s="1"/>
  <c r="AG63" i="47"/>
  <c r="AG61" i="47"/>
  <c r="AY7" i="32" s="1"/>
  <c r="AG60" i="47"/>
  <c r="AY6" i="32" s="1"/>
  <c r="AG59" i="47"/>
  <c r="AY5" i="32" s="1"/>
  <c r="AG58" i="47"/>
  <c r="AG62" i="47" s="1"/>
  <c r="AG50" i="47"/>
  <c r="AX24" i="32" s="1"/>
  <c r="AG49" i="47"/>
  <c r="AG48" i="47"/>
  <c r="AG47" i="47"/>
  <c r="AG46" i="47"/>
  <c r="AG45" i="47"/>
  <c r="AG44" i="47"/>
  <c r="AG42" i="47"/>
  <c r="AX15" i="32" s="1"/>
  <c r="AG41" i="47"/>
  <c r="AX14" i="32" s="1"/>
  <c r="AG40" i="47"/>
  <c r="AX13" i="32" s="1"/>
  <c r="AG39" i="47"/>
  <c r="AX12" i="32" s="1"/>
  <c r="AG38" i="47"/>
  <c r="AX11" i="32" s="1"/>
  <c r="AG37" i="47"/>
  <c r="AX10" i="32" s="1"/>
  <c r="AG36" i="47"/>
  <c r="AG34" i="47"/>
  <c r="AX7" i="32" s="1"/>
  <c r="AG33" i="47"/>
  <c r="AG32" i="47"/>
  <c r="AX5" i="32" s="1"/>
  <c r="AG31" i="47"/>
  <c r="AX4" i="32" s="1"/>
  <c r="AX8" i="32" s="1"/>
  <c r="AG24" i="47"/>
  <c r="AG23" i="47"/>
  <c r="AW22" i="32" s="1"/>
  <c r="BA22" i="32" s="1"/>
  <c r="AG22" i="47"/>
  <c r="AG21" i="47"/>
  <c r="AG20" i="47"/>
  <c r="AG19" i="47"/>
  <c r="AG18" i="47"/>
  <c r="AG16" i="47"/>
  <c r="AW15" i="32" s="1"/>
  <c r="AG15" i="47"/>
  <c r="AW14" i="32" s="1"/>
  <c r="AG14" i="47"/>
  <c r="AW13" i="32" s="1"/>
  <c r="AG13" i="47"/>
  <c r="AW12" i="32" s="1"/>
  <c r="AG12" i="47"/>
  <c r="AW11" i="32" s="1"/>
  <c r="AG11" i="47"/>
  <c r="AG10" i="47"/>
  <c r="AG8" i="47"/>
  <c r="AW7" i="32" s="1"/>
  <c r="AG7" i="47"/>
  <c r="AW6" i="32" s="1"/>
  <c r="AG6" i="47"/>
  <c r="AW5" i="32" s="1"/>
  <c r="AG5" i="47"/>
  <c r="AW4" i="32" s="1"/>
  <c r="AR3" i="32"/>
  <c r="AR12" i="32"/>
  <c r="AR18" i="32"/>
  <c r="AV18" i="32" s="1"/>
  <c r="AV23" i="32" s="1"/>
  <c r="J6" i="33" s="1"/>
  <c r="AR19" i="32"/>
  <c r="AV19" i="32" s="1"/>
  <c r="AR21" i="32"/>
  <c r="AV21" i="32" s="1"/>
  <c r="AR22" i="32"/>
  <c r="AV22" i="32" s="1"/>
  <c r="AR24" i="32"/>
  <c r="AS3" i="32"/>
  <c r="AS6" i="32"/>
  <c r="AS18" i="32"/>
  <c r="AS19" i="32"/>
  <c r="AS20" i="32"/>
  <c r="AV20" i="32" s="1"/>
  <c r="AS21" i="32"/>
  <c r="AS22" i="32"/>
  <c r="AS23" i="32" s="1"/>
  <c r="AT3" i="32"/>
  <c r="AT18" i="32"/>
  <c r="AT23" i="32" s="1"/>
  <c r="AT19" i="32"/>
  <c r="AT20" i="32"/>
  <c r="AT21" i="32"/>
  <c r="AT22" i="32"/>
  <c r="AU3" i="32"/>
  <c r="AU18" i="32"/>
  <c r="AU23" i="32" s="1"/>
  <c r="AU19" i="32"/>
  <c r="AU20" i="32"/>
  <c r="AU21" i="32"/>
  <c r="AU22" i="32"/>
  <c r="AG105" i="46"/>
  <c r="AU24" i="32" s="1"/>
  <c r="AG104" i="46"/>
  <c r="AG103" i="46"/>
  <c r="AG102" i="46"/>
  <c r="AG101" i="46"/>
  <c r="AG100" i="46"/>
  <c r="AG99" i="46"/>
  <c r="AG97" i="46"/>
  <c r="AU15" i="32" s="1"/>
  <c r="AG96" i="46"/>
  <c r="AU14" i="32" s="1"/>
  <c r="AG95" i="46"/>
  <c r="AU13" i="32" s="1"/>
  <c r="AG94" i="46"/>
  <c r="AU12" i="32" s="1"/>
  <c r="AG93" i="46"/>
  <c r="AU11" i="32" s="1"/>
  <c r="AG92" i="46"/>
  <c r="AG98" i="46" s="1"/>
  <c r="AG91" i="46"/>
  <c r="AG89" i="46"/>
  <c r="AU7" i="32" s="1"/>
  <c r="AG88" i="46"/>
  <c r="AU6" i="32" s="1"/>
  <c r="AG87" i="46"/>
  <c r="AU5" i="32" s="1"/>
  <c r="AG86" i="46"/>
  <c r="AU4" i="32" s="1"/>
  <c r="AG77" i="46"/>
  <c r="AT24" i="32" s="1"/>
  <c r="AG76" i="46"/>
  <c r="AG75" i="46"/>
  <c r="AG74" i="46"/>
  <c r="AG73" i="46"/>
  <c r="AG72" i="46"/>
  <c r="AG71" i="46"/>
  <c r="AG69" i="46"/>
  <c r="AT15" i="32" s="1"/>
  <c r="AG68" i="46"/>
  <c r="AT14" i="32" s="1"/>
  <c r="AG67" i="46"/>
  <c r="AT13" i="32" s="1"/>
  <c r="AG66" i="46"/>
  <c r="AG65" i="46"/>
  <c r="AT11" i="32" s="1"/>
  <c r="AG64" i="46"/>
  <c r="AT10" i="32" s="1"/>
  <c r="AG63" i="46"/>
  <c r="AG61" i="46"/>
  <c r="AT7" i="32" s="1"/>
  <c r="AG60" i="46"/>
  <c r="AT6" i="32" s="1"/>
  <c r="AG59" i="46"/>
  <c r="AT5" i="32" s="1"/>
  <c r="AG58" i="46"/>
  <c r="AG62" i="46" s="1"/>
  <c r="AG50" i="46"/>
  <c r="AS24" i="32" s="1"/>
  <c r="AG49" i="46"/>
  <c r="AG48" i="46"/>
  <c r="AG47" i="46"/>
  <c r="AG46" i="46"/>
  <c r="AG45" i="46"/>
  <c r="AG44" i="46"/>
  <c r="AG42" i="46"/>
  <c r="AS15" i="32" s="1"/>
  <c r="AG41" i="46"/>
  <c r="AS14" i="32" s="1"/>
  <c r="AG40" i="46"/>
  <c r="AS13" i="32" s="1"/>
  <c r="AG39" i="46"/>
  <c r="AS12" i="32" s="1"/>
  <c r="AG38" i="46"/>
  <c r="AG37" i="46"/>
  <c r="AS10" i="32" s="1"/>
  <c r="AG36" i="46"/>
  <c r="AG34" i="46"/>
  <c r="AS7" i="32" s="1"/>
  <c r="AG33" i="46"/>
  <c r="AG32" i="46"/>
  <c r="AS5" i="32" s="1"/>
  <c r="AG31" i="46"/>
  <c r="AS4" i="32" s="1"/>
  <c r="AS8" i="32" s="1"/>
  <c r="AG24" i="46"/>
  <c r="AG23" i="46"/>
  <c r="AG22" i="46"/>
  <c r="AG21" i="46"/>
  <c r="AR20" i="32" s="1"/>
  <c r="AG20" i="46"/>
  <c r="AG19" i="46"/>
  <c r="AG18" i="46"/>
  <c r="AG16" i="46"/>
  <c r="AR15" i="32" s="1"/>
  <c r="AG15" i="46"/>
  <c r="AR14" i="32" s="1"/>
  <c r="AG14" i="46"/>
  <c r="AR13" i="32" s="1"/>
  <c r="AG13" i="46"/>
  <c r="AG12" i="46"/>
  <c r="AR11" i="32" s="1"/>
  <c r="AG11" i="46"/>
  <c r="AR10" i="32" s="1"/>
  <c r="AG10" i="46"/>
  <c r="AG8" i="46"/>
  <c r="AR7" i="32" s="1"/>
  <c r="AG7" i="46"/>
  <c r="AR6" i="32" s="1"/>
  <c r="AG6" i="46"/>
  <c r="AR5" i="32" s="1"/>
  <c r="AG5" i="46"/>
  <c r="AR4" i="32" s="1"/>
  <c r="AP3" i="32"/>
  <c r="AP18" i="32"/>
  <c r="AP19" i="32"/>
  <c r="AP20" i="32"/>
  <c r="AP21" i="32"/>
  <c r="AP22" i="32"/>
  <c r="AO3" i="32"/>
  <c r="AO18" i="32"/>
  <c r="AO19" i="32"/>
  <c r="AO20" i="32"/>
  <c r="AO21" i="32"/>
  <c r="AO22" i="32"/>
  <c r="AO24" i="32"/>
  <c r="AN3" i="32"/>
  <c r="AN18" i="32"/>
  <c r="AN19" i="32"/>
  <c r="AN20" i="32"/>
  <c r="AN21" i="32"/>
  <c r="AN22" i="32"/>
  <c r="AN24" i="32"/>
  <c r="AM3" i="32"/>
  <c r="AM18" i="32"/>
  <c r="AM19" i="32"/>
  <c r="AM20" i="32"/>
  <c r="AM21" i="32"/>
  <c r="AM22" i="32"/>
  <c r="AG105" i="45"/>
  <c r="AP24" i="32" s="1"/>
  <c r="AG104" i="45"/>
  <c r="AG103" i="45"/>
  <c r="AG102" i="45"/>
  <c r="AG101" i="45"/>
  <c r="AG100" i="45"/>
  <c r="AG99" i="45"/>
  <c r="AG97" i="45"/>
  <c r="AP15" i="32" s="1"/>
  <c r="AG96" i="45"/>
  <c r="AP14" i="32" s="1"/>
  <c r="AG95" i="45"/>
  <c r="AP13" i="32" s="1"/>
  <c r="AG94" i="45"/>
  <c r="AP12" i="32" s="1"/>
  <c r="AG93" i="45"/>
  <c r="AP11" i="32" s="1"/>
  <c r="AG92" i="45"/>
  <c r="AP10" i="32" s="1"/>
  <c r="AG91" i="45"/>
  <c r="AG89" i="45"/>
  <c r="AG88" i="45"/>
  <c r="AP6" i="32" s="1"/>
  <c r="AG87" i="45"/>
  <c r="AP5" i="32" s="1"/>
  <c r="AG86" i="45"/>
  <c r="AP4" i="32" s="1"/>
  <c r="AP8" i="32" s="1"/>
  <c r="AG77" i="45"/>
  <c r="AG76" i="45"/>
  <c r="AG75" i="45"/>
  <c r="AG74" i="45"/>
  <c r="AG73" i="45"/>
  <c r="AG72" i="45"/>
  <c r="AG71" i="45"/>
  <c r="AG69" i="45"/>
  <c r="AO15" i="32" s="1"/>
  <c r="AG68" i="45"/>
  <c r="AO14" i="32" s="1"/>
  <c r="AG67" i="45"/>
  <c r="AO13" i="32" s="1"/>
  <c r="AG66" i="45"/>
  <c r="AO12" i="32" s="1"/>
  <c r="AG65" i="45"/>
  <c r="AG64" i="45"/>
  <c r="AO10" i="32" s="1"/>
  <c r="AG63" i="45"/>
  <c r="AG61" i="45"/>
  <c r="AO7" i="32" s="1"/>
  <c r="AG60" i="45"/>
  <c r="AO6" i="32" s="1"/>
  <c r="AG59" i="45"/>
  <c r="AO5" i="32" s="1"/>
  <c r="AG58" i="45"/>
  <c r="AG50" i="45"/>
  <c r="AG49" i="45"/>
  <c r="AG48" i="45"/>
  <c r="AG47" i="45"/>
  <c r="AG46" i="45"/>
  <c r="AG45" i="45"/>
  <c r="AG44" i="45"/>
  <c r="AG42" i="45"/>
  <c r="AG41" i="45"/>
  <c r="AN14" i="32" s="1"/>
  <c r="AG40" i="45"/>
  <c r="AN13" i="32" s="1"/>
  <c r="AG39" i="45"/>
  <c r="AN12" i="32" s="1"/>
  <c r="AG38" i="45"/>
  <c r="AN11" i="32" s="1"/>
  <c r="AG37" i="45"/>
  <c r="AN10" i="32" s="1"/>
  <c r="AG36" i="45"/>
  <c r="AG34" i="45"/>
  <c r="AG33" i="45"/>
  <c r="AN6" i="32" s="1"/>
  <c r="AG32" i="45"/>
  <c r="AN5" i="32" s="1"/>
  <c r="AG31" i="45"/>
  <c r="AN4" i="32" s="1"/>
  <c r="AG24" i="45"/>
  <c r="AM24" i="32" s="1"/>
  <c r="AG23" i="45"/>
  <c r="AG22" i="45"/>
  <c r="AG21" i="45"/>
  <c r="AG20" i="45"/>
  <c r="AG19" i="45"/>
  <c r="AG18" i="45"/>
  <c r="AG16" i="45"/>
  <c r="AM15" i="32" s="1"/>
  <c r="AG15" i="45"/>
  <c r="AM14" i="32" s="1"/>
  <c r="AG14" i="45"/>
  <c r="AM13" i="32" s="1"/>
  <c r="AG13" i="45"/>
  <c r="AM12" i="32" s="1"/>
  <c r="AG12" i="45"/>
  <c r="AM11" i="32" s="1"/>
  <c r="AG11" i="45"/>
  <c r="AM10" i="32" s="1"/>
  <c r="AG10" i="45"/>
  <c r="AG8" i="45"/>
  <c r="AM7" i="32" s="1"/>
  <c r="AG7" i="45"/>
  <c r="AM6" i="32" s="1"/>
  <c r="AG6" i="45"/>
  <c r="AM5" i="32" s="1"/>
  <c r="AG5" i="45"/>
  <c r="AH3" i="32"/>
  <c r="AH13" i="32"/>
  <c r="AH14" i="32"/>
  <c r="AH18" i="32"/>
  <c r="AL18" i="32" s="1"/>
  <c r="AH19" i="32"/>
  <c r="AH20" i="32"/>
  <c r="AL20" i="32" s="1"/>
  <c r="AH21" i="32"/>
  <c r="AH22" i="32"/>
  <c r="AI3" i="32"/>
  <c r="AI6" i="32"/>
  <c r="AI7" i="32"/>
  <c r="AI18" i="32"/>
  <c r="AJ3" i="32"/>
  <c r="AJ18" i="32"/>
  <c r="AJ23" i="32" s="1"/>
  <c r="AJ19" i="32"/>
  <c r="AJ20" i="32"/>
  <c r="AJ21" i="32"/>
  <c r="AJ22" i="32"/>
  <c r="AJ24" i="32"/>
  <c r="AK3" i="32"/>
  <c r="AK18" i="32"/>
  <c r="AK23" i="32" s="1"/>
  <c r="AK19" i="32"/>
  <c r="AK20" i="32"/>
  <c r="AK21" i="32"/>
  <c r="AK22" i="32"/>
  <c r="AK24" i="32"/>
  <c r="AG105" i="44"/>
  <c r="AG104" i="44"/>
  <c r="AG103" i="44"/>
  <c r="AG102" i="44"/>
  <c r="AG101" i="44"/>
  <c r="AG100" i="44"/>
  <c r="AG99" i="44"/>
  <c r="AG97" i="44"/>
  <c r="AK15" i="32" s="1"/>
  <c r="AG96" i="44"/>
  <c r="AK14" i="32" s="1"/>
  <c r="AG95" i="44"/>
  <c r="AK13" i="32" s="1"/>
  <c r="AG94" i="44"/>
  <c r="AK12" i="32" s="1"/>
  <c r="AG93" i="44"/>
  <c r="AK11" i="32" s="1"/>
  <c r="AG92" i="44"/>
  <c r="AG91" i="44"/>
  <c r="AG89" i="44"/>
  <c r="AK7" i="32" s="1"/>
  <c r="AG88" i="44"/>
  <c r="AK6" i="32" s="1"/>
  <c r="AG87" i="44"/>
  <c r="AK5" i="32" s="1"/>
  <c r="AG86" i="44"/>
  <c r="AK4" i="32" s="1"/>
  <c r="AG77" i="44"/>
  <c r="AG76" i="44"/>
  <c r="AG75" i="44"/>
  <c r="AG74" i="44"/>
  <c r="AG73" i="44"/>
  <c r="AG72" i="44"/>
  <c r="AG71" i="44"/>
  <c r="AG69" i="44"/>
  <c r="AJ15" i="32" s="1"/>
  <c r="AG68" i="44"/>
  <c r="AJ14" i="32" s="1"/>
  <c r="AG67" i="44"/>
  <c r="AJ13" i="32" s="1"/>
  <c r="AG66" i="44"/>
  <c r="AJ12" i="32" s="1"/>
  <c r="AG65" i="44"/>
  <c r="AJ11" i="32" s="1"/>
  <c r="AG64" i="44"/>
  <c r="AG63" i="44"/>
  <c r="AG61" i="44"/>
  <c r="AJ7" i="32" s="1"/>
  <c r="AG60" i="44"/>
  <c r="AJ6" i="32" s="1"/>
  <c r="AG59" i="44"/>
  <c r="AJ5" i="32" s="1"/>
  <c r="AG58" i="44"/>
  <c r="AG62" i="44" s="1"/>
  <c r="AG50" i="44"/>
  <c r="AI24" i="32" s="1"/>
  <c r="AG49" i="44"/>
  <c r="AI22" i="32" s="1"/>
  <c r="AG48" i="44"/>
  <c r="AI21" i="32" s="1"/>
  <c r="AG47" i="44"/>
  <c r="AI20" i="32" s="1"/>
  <c r="AG46" i="44"/>
  <c r="AI19" i="32" s="1"/>
  <c r="AI23" i="32" s="1"/>
  <c r="AG45" i="44"/>
  <c r="AG44" i="44"/>
  <c r="AG42" i="44"/>
  <c r="AI15" i="32" s="1"/>
  <c r="AG41" i="44"/>
  <c r="AI14" i="32" s="1"/>
  <c r="AG40" i="44"/>
  <c r="AI13" i="32" s="1"/>
  <c r="AG39" i="44"/>
  <c r="AI12" i="32" s="1"/>
  <c r="AG38" i="44"/>
  <c r="AI11" i="32" s="1"/>
  <c r="AG37" i="44"/>
  <c r="AI10" i="32" s="1"/>
  <c r="AG36" i="44"/>
  <c r="AG35" i="44"/>
  <c r="AG34" i="44"/>
  <c r="AG33" i="44"/>
  <c r="AG32" i="44"/>
  <c r="AI5" i="32" s="1"/>
  <c r="AG31" i="44"/>
  <c r="AI4" i="32" s="1"/>
  <c r="AG24" i="44"/>
  <c r="AH24" i="32" s="1"/>
  <c r="AG23" i="44"/>
  <c r="AG22" i="44"/>
  <c r="AG21" i="44"/>
  <c r="AG20" i="44"/>
  <c r="AG19" i="44"/>
  <c r="AG18" i="44"/>
  <c r="AG16" i="44"/>
  <c r="AH15" i="32" s="1"/>
  <c r="AG15" i="44"/>
  <c r="AG14" i="44"/>
  <c r="AG13" i="44"/>
  <c r="AH12" i="32" s="1"/>
  <c r="AG12" i="44"/>
  <c r="AG11" i="44"/>
  <c r="AH10" i="32" s="1"/>
  <c r="AG10" i="44"/>
  <c r="AG8" i="44"/>
  <c r="AH7" i="32" s="1"/>
  <c r="AG7" i="44"/>
  <c r="AH6" i="32" s="1"/>
  <c r="AG6" i="44"/>
  <c r="AH5" i="32" s="1"/>
  <c r="AG5" i="44"/>
  <c r="AH4" i="32" s="1"/>
  <c r="AF3" i="32"/>
  <c r="AF4" i="32"/>
  <c r="AF8" i="32" s="1"/>
  <c r="AF18" i="32"/>
  <c r="AF23" i="32" s="1"/>
  <c r="AF19" i="32"/>
  <c r="AF20" i="32"/>
  <c r="AF21" i="32"/>
  <c r="AF22" i="32"/>
  <c r="AF24" i="32"/>
  <c r="AE3" i="32"/>
  <c r="AE5" i="32"/>
  <c r="AE7" i="32"/>
  <c r="AE18" i="32"/>
  <c r="AE23" i="32" s="1"/>
  <c r="AE19" i="32"/>
  <c r="AE20" i="32"/>
  <c r="AE21" i="32"/>
  <c r="AE22" i="32"/>
  <c r="AD3" i="32"/>
  <c r="AD6" i="32"/>
  <c r="AD18" i="32"/>
  <c r="AD23" i="32" s="1"/>
  <c r="AD19" i="32"/>
  <c r="AD20" i="32"/>
  <c r="AD21" i="32"/>
  <c r="AD22" i="32"/>
  <c r="AC3" i="32"/>
  <c r="AC18" i="32"/>
  <c r="AC23" i="32" s="1"/>
  <c r="AC19" i="32"/>
  <c r="AG19" i="32" s="1"/>
  <c r="AC20" i="32"/>
  <c r="AG20" i="32" s="1"/>
  <c r="AC21" i="32"/>
  <c r="AG21" i="32" s="1"/>
  <c r="AC22" i="32"/>
  <c r="AG105" i="43"/>
  <c r="AG104" i="43"/>
  <c r="AG103" i="43"/>
  <c r="AG102" i="43"/>
  <c r="AG101" i="43"/>
  <c r="AG100" i="43"/>
  <c r="AG99" i="43"/>
  <c r="AG97" i="43"/>
  <c r="AF15" i="32" s="1"/>
  <c r="AG96" i="43"/>
  <c r="AF14" i="32" s="1"/>
  <c r="AG95" i="43"/>
  <c r="AF13" i="32" s="1"/>
  <c r="AG94" i="43"/>
  <c r="AF12" i="32" s="1"/>
  <c r="AG93" i="43"/>
  <c r="AF11" i="32" s="1"/>
  <c r="AG92" i="43"/>
  <c r="AF10" i="32" s="1"/>
  <c r="AG91" i="43"/>
  <c r="AG89" i="43"/>
  <c r="AG90" i="43" s="1"/>
  <c r="AG88" i="43"/>
  <c r="AF6" i="32" s="1"/>
  <c r="AG87" i="43"/>
  <c r="AF5" i="32" s="1"/>
  <c r="AG86" i="43"/>
  <c r="AG77" i="43"/>
  <c r="AE24" i="32" s="1"/>
  <c r="AG76" i="43"/>
  <c r="AG75" i="43"/>
  <c r="AG74" i="43"/>
  <c r="AG73" i="43"/>
  <c r="AG72" i="43"/>
  <c r="AG71" i="43"/>
  <c r="AG69" i="43"/>
  <c r="AE15" i="32" s="1"/>
  <c r="AG68" i="43"/>
  <c r="AE14" i="32" s="1"/>
  <c r="AG67" i="43"/>
  <c r="AE13" i="32" s="1"/>
  <c r="AG66" i="43"/>
  <c r="AE12" i="32" s="1"/>
  <c r="AG65" i="43"/>
  <c r="AE11" i="32" s="1"/>
  <c r="AG64" i="43"/>
  <c r="AE10" i="32" s="1"/>
  <c r="AG63" i="43"/>
  <c r="AG61" i="43"/>
  <c r="AG60" i="43"/>
  <c r="AE6" i="32" s="1"/>
  <c r="AG59" i="43"/>
  <c r="AG58" i="43"/>
  <c r="AG50" i="43"/>
  <c r="AD24" i="32" s="1"/>
  <c r="AG49" i="43"/>
  <c r="AG48" i="43"/>
  <c r="AG47" i="43"/>
  <c r="AG46" i="43"/>
  <c r="AG45" i="43"/>
  <c r="AG44" i="43"/>
  <c r="AG42" i="43"/>
  <c r="AD15" i="32" s="1"/>
  <c r="AG41" i="43"/>
  <c r="AD14" i="32" s="1"/>
  <c r="AG40" i="43"/>
  <c r="AD13" i="32" s="1"/>
  <c r="AG39" i="43"/>
  <c r="AD12" i="32" s="1"/>
  <c r="AG38" i="43"/>
  <c r="AD11" i="32" s="1"/>
  <c r="AG37" i="43"/>
  <c r="AD10" i="32" s="1"/>
  <c r="AG36" i="43"/>
  <c r="AG34" i="43"/>
  <c r="AG33" i="43"/>
  <c r="AG32" i="43"/>
  <c r="AD5" i="32" s="1"/>
  <c r="AG31" i="43"/>
  <c r="AD4" i="32" s="1"/>
  <c r="AG24" i="43"/>
  <c r="AC24" i="32" s="1"/>
  <c r="AG23" i="43"/>
  <c r="AG22" i="43"/>
  <c r="AG21" i="43"/>
  <c r="AG20" i="43"/>
  <c r="AG19" i="43"/>
  <c r="AG18" i="43"/>
  <c r="AG16" i="43"/>
  <c r="AC15" i="32" s="1"/>
  <c r="AG15" i="32" s="1"/>
  <c r="AG15" i="43"/>
  <c r="AC14" i="32" s="1"/>
  <c r="AG14" i="43"/>
  <c r="AC13" i="32" s="1"/>
  <c r="AG13" i="43"/>
  <c r="AC12" i="32" s="1"/>
  <c r="AG12" i="43"/>
  <c r="AG11" i="43"/>
  <c r="AC10" i="32" s="1"/>
  <c r="AG10" i="43"/>
  <c r="AG8" i="43"/>
  <c r="AC7" i="32" s="1"/>
  <c r="AG7" i="43"/>
  <c r="AC6" i="32" s="1"/>
  <c r="AG6" i="32" s="1"/>
  <c r="AG6" i="43"/>
  <c r="AC5" i="32" s="1"/>
  <c r="AG5" i="43"/>
  <c r="AG9" i="43" s="1"/>
  <c r="X3" i="32"/>
  <c r="X18" i="32"/>
  <c r="X23" i="32" s="1"/>
  <c r="X19" i="32"/>
  <c r="AB19" i="32" s="1"/>
  <c r="X20" i="32"/>
  <c r="AB20" i="32" s="1"/>
  <c r="X21" i="32"/>
  <c r="AB21" i="32" s="1"/>
  <c r="X22" i="32"/>
  <c r="AB22" i="32" s="1"/>
  <c r="Y3" i="32"/>
  <c r="Y18" i="32"/>
  <c r="Y23" i="32" s="1"/>
  <c r="Y19" i="32"/>
  <c r="Y20" i="32"/>
  <c r="Y21" i="32"/>
  <c r="Y22" i="32"/>
  <c r="Y24" i="32"/>
  <c r="Z3" i="32"/>
  <c r="Z18" i="32"/>
  <c r="Z19" i="32"/>
  <c r="Z20" i="32"/>
  <c r="Z21" i="32"/>
  <c r="Z23" i="32" s="1"/>
  <c r="Z22" i="32"/>
  <c r="AA3" i="32"/>
  <c r="AA18" i="32"/>
  <c r="AA23" i="32" s="1"/>
  <c r="AA19" i="32"/>
  <c r="AA20" i="32"/>
  <c r="AA21" i="32"/>
  <c r="AA22" i="32"/>
  <c r="AG105" i="42"/>
  <c r="AA24" i="32" s="1"/>
  <c r="AG104" i="42"/>
  <c r="AG103" i="42"/>
  <c r="AG102" i="42"/>
  <c r="AG101" i="42"/>
  <c r="AG100" i="42"/>
  <c r="AG99" i="42"/>
  <c r="AG97" i="42"/>
  <c r="AA15" i="32" s="1"/>
  <c r="AG96" i="42"/>
  <c r="AA14" i="32" s="1"/>
  <c r="AG95" i="42"/>
  <c r="AA13" i="32" s="1"/>
  <c r="AG94" i="42"/>
  <c r="AA12" i="32" s="1"/>
  <c r="AG93" i="42"/>
  <c r="AA11" i="32" s="1"/>
  <c r="AG92" i="42"/>
  <c r="AG91" i="42"/>
  <c r="AG89" i="42"/>
  <c r="AA7" i="32" s="1"/>
  <c r="AG88" i="42"/>
  <c r="AA6" i="32" s="1"/>
  <c r="AG87" i="42"/>
  <c r="AA5" i="32" s="1"/>
  <c r="AG86" i="42"/>
  <c r="AA4" i="32" s="1"/>
  <c r="AA8" i="32" s="1"/>
  <c r="AG77" i="42"/>
  <c r="Z24" i="32" s="1"/>
  <c r="AG76" i="42"/>
  <c r="AG75" i="42"/>
  <c r="AG74" i="42"/>
  <c r="AG73" i="42"/>
  <c r="AG72" i="42"/>
  <c r="AG71" i="42"/>
  <c r="AG69" i="42"/>
  <c r="Z15" i="32" s="1"/>
  <c r="AG68" i="42"/>
  <c r="Z14" i="32" s="1"/>
  <c r="AG67" i="42"/>
  <c r="Z13" i="32" s="1"/>
  <c r="AG66" i="42"/>
  <c r="Z12" i="32" s="1"/>
  <c r="AG65" i="42"/>
  <c r="Z11" i="32" s="1"/>
  <c r="AG64" i="42"/>
  <c r="AG63" i="42"/>
  <c r="AG61" i="42"/>
  <c r="Z7" i="32" s="1"/>
  <c r="AG60" i="42"/>
  <c r="Z6" i="32" s="1"/>
  <c r="AG59" i="42"/>
  <c r="Z5" i="32" s="1"/>
  <c r="AG58" i="42"/>
  <c r="AG50" i="42"/>
  <c r="AG49" i="42"/>
  <c r="AG48" i="42"/>
  <c r="AG47" i="42"/>
  <c r="AG46" i="42"/>
  <c r="AG45" i="42"/>
  <c r="AG44" i="42"/>
  <c r="AG42" i="42"/>
  <c r="Y15" i="32" s="1"/>
  <c r="AG41" i="42"/>
  <c r="Y14" i="32" s="1"/>
  <c r="AG40" i="42"/>
  <c r="Y13" i="32" s="1"/>
  <c r="AG39" i="42"/>
  <c r="Y12" i="32" s="1"/>
  <c r="AG38" i="42"/>
  <c r="Y11" i="32" s="1"/>
  <c r="AG37" i="42"/>
  <c r="Y10" i="32" s="1"/>
  <c r="AG36" i="42"/>
  <c r="AG34" i="42"/>
  <c r="Y7" i="32" s="1"/>
  <c r="AG33" i="42"/>
  <c r="Y6" i="32" s="1"/>
  <c r="AG32" i="42"/>
  <c r="Y5" i="32" s="1"/>
  <c r="AG31" i="42"/>
  <c r="AG35" i="42" s="1"/>
  <c r="AG24" i="42"/>
  <c r="X24" i="32" s="1"/>
  <c r="AG23" i="42"/>
  <c r="AG22" i="42"/>
  <c r="AG21" i="42"/>
  <c r="AG20" i="42"/>
  <c r="AG19" i="42"/>
  <c r="AG18" i="42"/>
  <c r="AG16" i="42"/>
  <c r="X15" i="32" s="1"/>
  <c r="AG15" i="42"/>
  <c r="X14" i="32" s="1"/>
  <c r="AG14" i="42"/>
  <c r="X13" i="32" s="1"/>
  <c r="AG13" i="42"/>
  <c r="AG12" i="42"/>
  <c r="X11" i="32" s="1"/>
  <c r="AG11" i="42"/>
  <c r="X10" i="32" s="1"/>
  <c r="AG10" i="42"/>
  <c r="AG8" i="42"/>
  <c r="X7" i="32" s="1"/>
  <c r="AG7" i="42"/>
  <c r="X6" i="32" s="1"/>
  <c r="X8" i="32" s="1"/>
  <c r="AG6" i="42"/>
  <c r="X5" i="32" s="1"/>
  <c r="AG5" i="42"/>
  <c r="X4" i="32" s="1"/>
  <c r="V3" i="32"/>
  <c r="V7" i="32"/>
  <c r="V11" i="32"/>
  <c r="V18" i="32"/>
  <c r="V23" i="32" s="1"/>
  <c r="V19" i="32"/>
  <c r="V20" i="32"/>
  <c r="V21" i="32"/>
  <c r="V22" i="32"/>
  <c r="V24" i="32"/>
  <c r="U3" i="32"/>
  <c r="U18" i="32"/>
  <c r="U23" i="32" s="1"/>
  <c r="U19" i="32"/>
  <c r="U20" i="32"/>
  <c r="U21" i="32"/>
  <c r="U22" i="32"/>
  <c r="T3" i="32"/>
  <c r="T5" i="32"/>
  <c r="T18" i="32"/>
  <c r="T23" i="32" s="1"/>
  <c r="T19" i="32"/>
  <c r="T20" i="32"/>
  <c r="T21" i="32"/>
  <c r="T22" i="32"/>
  <c r="S3" i="32"/>
  <c r="S18" i="32"/>
  <c r="S23" i="32" s="1"/>
  <c r="S19" i="32"/>
  <c r="W19" i="32" s="1"/>
  <c r="S21" i="32"/>
  <c r="W21" i="32" s="1"/>
  <c r="S22" i="32"/>
  <c r="W22" i="32" s="1"/>
  <c r="AG105" i="41"/>
  <c r="AG104" i="41"/>
  <c r="AG103" i="41"/>
  <c r="AG102" i="41"/>
  <c r="AG101" i="41"/>
  <c r="AG100" i="41"/>
  <c r="AG99" i="41"/>
  <c r="AG97" i="41"/>
  <c r="V15" i="32" s="1"/>
  <c r="AG96" i="41"/>
  <c r="V14" i="32" s="1"/>
  <c r="AG95" i="41"/>
  <c r="V13" i="32" s="1"/>
  <c r="AG94" i="41"/>
  <c r="V12" i="32" s="1"/>
  <c r="AG93" i="41"/>
  <c r="AG92" i="41"/>
  <c r="V10" i="32" s="1"/>
  <c r="AG91" i="41"/>
  <c r="AG89" i="41"/>
  <c r="AG88" i="41"/>
  <c r="V6" i="32" s="1"/>
  <c r="AG87" i="41"/>
  <c r="V5" i="32" s="1"/>
  <c r="AG86" i="41"/>
  <c r="V4" i="32" s="1"/>
  <c r="AG77" i="41"/>
  <c r="U24" i="32" s="1"/>
  <c r="AG76" i="41"/>
  <c r="AG75" i="41"/>
  <c r="AG74" i="41"/>
  <c r="AG73" i="41"/>
  <c r="AG72" i="41"/>
  <c r="AG71" i="41"/>
  <c r="AG69" i="41"/>
  <c r="U15" i="32" s="1"/>
  <c r="AG68" i="41"/>
  <c r="U14" i="32" s="1"/>
  <c r="AG67" i="41"/>
  <c r="U13" i="32" s="1"/>
  <c r="AG66" i="41"/>
  <c r="U12" i="32" s="1"/>
  <c r="AG65" i="41"/>
  <c r="U11" i="32" s="1"/>
  <c r="AG64" i="41"/>
  <c r="U10" i="32" s="1"/>
  <c r="AG63" i="41"/>
  <c r="AG61" i="41"/>
  <c r="U7" i="32" s="1"/>
  <c r="AG60" i="41"/>
  <c r="U6" i="32" s="1"/>
  <c r="AG59" i="41"/>
  <c r="U5" i="32" s="1"/>
  <c r="AG58" i="41"/>
  <c r="AG62" i="41" s="1"/>
  <c r="AG50" i="41"/>
  <c r="T24" i="32" s="1"/>
  <c r="AG49" i="41"/>
  <c r="AG48" i="41"/>
  <c r="AG47" i="41"/>
  <c r="AG46" i="41"/>
  <c r="AG45" i="41"/>
  <c r="AG44" i="41"/>
  <c r="AG42" i="41"/>
  <c r="T15" i="32" s="1"/>
  <c r="AG41" i="41"/>
  <c r="T14" i="32" s="1"/>
  <c r="AG40" i="41"/>
  <c r="T13" i="32" s="1"/>
  <c r="AG39" i="41"/>
  <c r="T12" i="32" s="1"/>
  <c r="AG38" i="41"/>
  <c r="AG37" i="41"/>
  <c r="T10" i="32" s="1"/>
  <c r="AG36" i="41"/>
  <c r="AG34" i="41"/>
  <c r="T7" i="32" s="1"/>
  <c r="AG33" i="41"/>
  <c r="AG32" i="41"/>
  <c r="AG31" i="41"/>
  <c r="T4" i="32" s="1"/>
  <c r="AG24" i="41"/>
  <c r="S24" i="32" s="1"/>
  <c r="AG23" i="41"/>
  <c r="AG22" i="41"/>
  <c r="AG21" i="41"/>
  <c r="S20" i="32" s="1"/>
  <c r="W20" i="32" s="1"/>
  <c r="AG20" i="41"/>
  <c r="AG19" i="41"/>
  <c r="AG18" i="41"/>
  <c r="AG16" i="41"/>
  <c r="S15" i="32" s="1"/>
  <c r="AG15" i="41"/>
  <c r="S14" i="32" s="1"/>
  <c r="AG14" i="41"/>
  <c r="S13" i="32" s="1"/>
  <c r="AG13" i="41"/>
  <c r="S12" i="32" s="1"/>
  <c r="AG12" i="41"/>
  <c r="S11" i="32" s="1"/>
  <c r="AG11" i="41"/>
  <c r="AG10" i="41"/>
  <c r="AG8" i="41"/>
  <c r="S7" i="32" s="1"/>
  <c r="W7" i="32" s="1"/>
  <c r="AG7" i="41"/>
  <c r="S6" i="32" s="1"/>
  <c r="W6" i="32" s="1"/>
  <c r="AG6" i="41"/>
  <c r="S5" i="32" s="1"/>
  <c r="AG5" i="41"/>
  <c r="N3" i="32"/>
  <c r="N18" i="32"/>
  <c r="N19" i="32"/>
  <c r="N21" i="32"/>
  <c r="N22" i="32"/>
  <c r="R22" i="32" s="1"/>
  <c r="O3" i="32"/>
  <c r="O18" i="32"/>
  <c r="O23" i="32" s="1"/>
  <c r="O19" i="32"/>
  <c r="O20" i="32"/>
  <c r="O21" i="32"/>
  <c r="O22" i="32"/>
  <c r="P3" i="32"/>
  <c r="P18" i="32"/>
  <c r="P19" i="32"/>
  <c r="P20" i="32"/>
  <c r="P21" i="32"/>
  <c r="P22" i="32"/>
  <c r="Q3" i="32"/>
  <c r="Q6" i="32"/>
  <c r="Q18" i="32"/>
  <c r="Q23" i="32" s="1"/>
  <c r="Q19" i="32"/>
  <c r="Q20" i="32"/>
  <c r="Q21" i="32"/>
  <c r="Q22" i="32"/>
  <c r="AG105" i="40"/>
  <c r="Q24" i="32" s="1"/>
  <c r="AG104" i="40"/>
  <c r="AG103" i="40"/>
  <c r="AG102" i="40"/>
  <c r="AG101" i="40"/>
  <c r="AG100" i="40"/>
  <c r="AG99" i="40"/>
  <c r="AG97" i="40"/>
  <c r="Q15" i="32" s="1"/>
  <c r="AG96" i="40"/>
  <c r="Q14" i="32" s="1"/>
  <c r="AG95" i="40"/>
  <c r="Q13" i="32" s="1"/>
  <c r="AG94" i="40"/>
  <c r="Q12" i="32" s="1"/>
  <c r="AG93" i="40"/>
  <c r="Q11" i="32" s="1"/>
  <c r="AG92" i="40"/>
  <c r="Q10" i="32" s="1"/>
  <c r="AG91" i="40"/>
  <c r="AG89" i="40"/>
  <c r="Q7" i="32" s="1"/>
  <c r="AG88" i="40"/>
  <c r="AG87" i="40"/>
  <c r="Q5" i="32" s="1"/>
  <c r="AG86" i="40"/>
  <c r="Q4" i="32" s="1"/>
  <c r="Q8" i="32" s="1"/>
  <c r="AG77" i="40"/>
  <c r="P24" i="32" s="1"/>
  <c r="AG76" i="40"/>
  <c r="AG75" i="40"/>
  <c r="AG74" i="40"/>
  <c r="AG73" i="40"/>
  <c r="AG72" i="40"/>
  <c r="AG71" i="40"/>
  <c r="AG69" i="40"/>
  <c r="P15" i="32" s="1"/>
  <c r="AG68" i="40"/>
  <c r="P14" i="32" s="1"/>
  <c r="AG67" i="40"/>
  <c r="P13" i="32" s="1"/>
  <c r="AG66" i="40"/>
  <c r="P12" i="32" s="1"/>
  <c r="AG65" i="40"/>
  <c r="P11" i="32" s="1"/>
  <c r="AG64" i="40"/>
  <c r="P10" i="32" s="1"/>
  <c r="AG63" i="40"/>
  <c r="AG61" i="40"/>
  <c r="P7" i="32" s="1"/>
  <c r="AG60" i="40"/>
  <c r="P6" i="32" s="1"/>
  <c r="AG59" i="40"/>
  <c r="P5" i="32" s="1"/>
  <c r="AG58" i="40"/>
  <c r="P4" i="32" s="1"/>
  <c r="AG50" i="40"/>
  <c r="O24" i="32" s="1"/>
  <c r="AG49" i="40"/>
  <c r="AG48" i="40"/>
  <c r="AG47" i="40"/>
  <c r="AG46" i="40"/>
  <c r="AG45" i="40"/>
  <c r="AG44" i="40"/>
  <c r="AG42" i="40"/>
  <c r="O15" i="32" s="1"/>
  <c r="AG41" i="40"/>
  <c r="AG40" i="40"/>
  <c r="O13" i="32" s="1"/>
  <c r="AG39" i="40"/>
  <c r="O12" i="32" s="1"/>
  <c r="AG38" i="40"/>
  <c r="O11" i="32" s="1"/>
  <c r="AG37" i="40"/>
  <c r="O10" i="32" s="1"/>
  <c r="AG36" i="40"/>
  <c r="AG34" i="40"/>
  <c r="O7" i="32" s="1"/>
  <c r="AG33" i="40"/>
  <c r="AG32" i="40"/>
  <c r="O5" i="32" s="1"/>
  <c r="AG31" i="40"/>
  <c r="O4" i="32" s="1"/>
  <c r="AG21" i="40"/>
  <c r="N20" i="32" s="1"/>
  <c r="AG20" i="40"/>
  <c r="AG19" i="40"/>
  <c r="AG18" i="40"/>
  <c r="AG16" i="40"/>
  <c r="N15" i="32" s="1"/>
  <c r="AG15" i="40"/>
  <c r="N14" i="32" s="1"/>
  <c r="AG14" i="40"/>
  <c r="N13" i="32" s="1"/>
  <c r="AG13" i="40"/>
  <c r="N12" i="32" s="1"/>
  <c r="AG12" i="40"/>
  <c r="N11" i="32" s="1"/>
  <c r="AG11" i="40"/>
  <c r="AG10" i="40"/>
  <c r="AG8" i="40"/>
  <c r="N7" i="32" s="1"/>
  <c r="AG7" i="40"/>
  <c r="N6" i="32" s="1"/>
  <c r="AG6" i="40"/>
  <c r="N5" i="32" s="1"/>
  <c r="AG5" i="40"/>
  <c r="L3" i="32"/>
  <c r="K3" i="32"/>
  <c r="J3" i="32"/>
  <c r="J19" i="32"/>
  <c r="I3" i="32"/>
  <c r="I22" i="32"/>
  <c r="K21" i="32"/>
  <c r="K20" i="32"/>
  <c r="K15" i="32"/>
  <c r="K7" i="32"/>
  <c r="J24" i="32"/>
  <c r="J22" i="32"/>
  <c r="J21" i="32"/>
  <c r="J20" i="32"/>
  <c r="J15" i="32"/>
  <c r="J14" i="32"/>
  <c r="J13" i="32"/>
  <c r="J12" i="32"/>
  <c r="J11" i="32"/>
  <c r="J7" i="32"/>
  <c r="J6" i="32"/>
  <c r="AG24" i="39"/>
  <c r="I24" i="32" s="1"/>
  <c r="AG23" i="39"/>
  <c r="AG22" i="39"/>
  <c r="I21" i="32" s="1"/>
  <c r="AG21" i="39"/>
  <c r="I20" i="32" s="1"/>
  <c r="AG20" i="39"/>
  <c r="I19" i="32" s="1"/>
  <c r="AG19" i="39"/>
  <c r="I18" i="32" s="1"/>
  <c r="I23" i="32" s="1"/>
  <c r="AG18" i="39"/>
  <c r="AG16" i="39"/>
  <c r="I15" i="32" s="1"/>
  <c r="AG15" i="39"/>
  <c r="I14" i="32" s="1"/>
  <c r="AG14" i="39"/>
  <c r="I13" i="32" s="1"/>
  <c r="AG13" i="39"/>
  <c r="I12" i="32" s="1"/>
  <c r="AG12" i="39"/>
  <c r="I11" i="32" s="1"/>
  <c r="AG11" i="39"/>
  <c r="AG10" i="39"/>
  <c r="AG8" i="39"/>
  <c r="I7" i="32" s="1"/>
  <c r="AG7" i="39"/>
  <c r="I6" i="32" s="1"/>
  <c r="AG6" i="39"/>
  <c r="I5" i="32" s="1"/>
  <c r="AG5" i="39"/>
  <c r="I4" i="32" s="1"/>
  <c r="G3" i="32"/>
  <c r="G6" i="32"/>
  <c r="G10" i="32"/>
  <c r="G18" i="32"/>
  <c r="G19" i="32"/>
  <c r="G20" i="32"/>
  <c r="G21" i="32"/>
  <c r="G22" i="32"/>
  <c r="F3" i="32"/>
  <c r="F5" i="32"/>
  <c r="F13" i="32"/>
  <c r="F14" i="32"/>
  <c r="F18" i="32"/>
  <c r="F23" i="32" s="1"/>
  <c r="F19" i="32"/>
  <c r="F20" i="32"/>
  <c r="F21" i="32"/>
  <c r="F22" i="32"/>
  <c r="F24" i="32"/>
  <c r="F25" i="32" s="1"/>
  <c r="E3" i="32"/>
  <c r="E7" i="32"/>
  <c r="E18" i="32"/>
  <c r="E23" i="32" s="1"/>
  <c r="E19" i="32"/>
  <c r="E20" i="32"/>
  <c r="E21" i="32"/>
  <c r="E22" i="32"/>
  <c r="D3" i="32"/>
  <c r="D6" i="32"/>
  <c r="D7" i="32"/>
  <c r="D10" i="32"/>
  <c r="H10" i="32" s="1"/>
  <c r="D12" i="32"/>
  <c r="D13" i="32"/>
  <c r="D14" i="32"/>
  <c r="D15" i="32"/>
  <c r="D18" i="32"/>
  <c r="H18" i="32" s="1"/>
  <c r="D19" i="32"/>
  <c r="H19" i="32" s="1"/>
  <c r="D20" i="32"/>
  <c r="H20" i="32" s="1"/>
  <c r="D21" i="32"/>
  <c r="H21" i="32" s="1"/>
  <c r="D22" i="32"/>
  <c r="H22" i="32" s="1"/>
  <c r="AG105" i="2"/>
  <c r="G24" i="32" s="1"/>
  <c r="AG104" i="2"/>
  <c r="AG103" i="2"/>
  <c r="AG102" i="2"/>
  <c r="AG101" i="2"/>
  <c r="AG100" i="2"/>
  <c r="AG99" i="2"/>
  <c r="AG97" i="2"/>
  <c r="G15" i="32" s="1"/>
  <c r="AG96" i="2"/>
  <c r="G14" i="32" s="1"/>
  <c r="AG95" i="2"/>
  <c r="G13" i="32" s="1"/>
  <c r="AG94" i="2"/>
  <c r="G12" i="32" s="1"/>
  <c r="AG93" i="2"/>
  <c r="G11" i="32" s="1"/>
  <c r="AG92" i="2"/>
  <c r="AG91" i="2"/>
  <c r="AG89" i="2"/>
  <c r="G7" i="32" s="1"/>
  <c r="AG88" i="2"/>
  <c r="AG87" i="2"/>
  <c r="G5" i="32" s="1"/>
  <c r="G25" i="32" s="1"/>
  <c r="AG86" i="2"/>
  <c r="AG90" i="2" s="1"/>
  <c r="AG77" i="2"/>
  <c r="AG76" i="2"/>
  <c r="AG75" i="2"/>
  <c r="AG74" i="2"/>
  <c r="AG73" i="2"/>
  <c r="AG72" i="2"/>
  <c r="AG71" i="2"/>
  <c r="AG69" i="2"/>
  <c r="F15" i="32" s="1"/>
  <c r="AG68" i="2"/>
  <c r="AG67" i="2"/>
  <c r="AG66" i="2"/>
  <c r="F12" i="32" s="1"/>
  <c r="AG65" i="2"/>
  <c r="F11" i="32" s="1"/>
  <c r="AG64" i="2"/>
  <c r="F10" i="32" s="1"/>
  <c r="AG63" i="2"/>
  <c r="AG61" i="2"/>
  <c r="F7" i="32" s="1"/>
  <c r="AG60" i="2"/>
  <c r="F6" i="32" s="1"/>
  <c r="AG59" i="2"/>
  <c r="AG58" i="2"/>
  <c r="F4" i="32" s="1"/>
  <c r="AG50" i="2"/>
  <c r="E24" i="32" s="1"/>
  <c r="AG49" i="2"/>
  <c r="AG48" i="2"/>
  <c r="AG47" i="2"/>
  <c r="AG46" i="2"/>
  <c r="AG45" i="2"/>
  <c r="AG44" i="2"/>
  <c r="AG42" i="2"/>
  <c r="E15" i="32" s="1"/>
  <c r="AG41" i="2"/>
  <c r="E14" i="32" s="1"/>
  <c r="AG40" i="2"/>
  <c r="E13" i="32" s="1"/>
  <c r="AG39" i="2"/>
  <c r="E12" i="32" s="1"/>
  <c r="AG38" i="2"/>
  <c r="E11" i="32" s="1"/>
  <c r="AG37" i="2"/>
  <c r="E10" i="32" s="1"/>
  <c r="AG36" i="2"/>
  <c r="AG34" i="2"/>
  <c r="AG33" i="2"/>
  <c r="E6" i="32" s="1"/>
  <c r="AG32" i="2"/>
  <c r="E5" i="32" s="1"/>
  <c r="E25" i="32" s="1"/>
  <c r="AG31" i="2"/>
  <c r="E4" i="32" s="1"/>
  <c r="AG24" i="2"/>
  <c r="D24" i="32" s="1"/>
  <c r="AG11" i="2"/>
  <c r="AG10" i="2"/>
  <c r="AG8" i="2"/>
  <c r="AG7" i="2"/>
  <c r="AG6" i="2"/>
  <c r="D5" i="32" s="1"/>
  <c r="AG5" i="2"/>
  <c r="D4" i="32" s="1"/>
  <c r="AG23" i="2"/>
  <c r="AG22" i="2"/>
  <c r="AG21" i="2"/>
  <c r="AG20" i="2"/>
  <c r="AG19" i="2"/>
  <c r="AG18" i="2"/>
  <c r="AG16" i="2"/>
  <c r="AG15" i="2"/>
  <c r="AG14" i="2"/>
  <c r="AG13" i="2"/>
  <c r="AG12" i="2"/>
  <c r="D11" i="32" s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BB16" i="32" l="1"/>
  <c r="AG98" i="47"/>
  <c r="AW23" i="32"/>
  <c r="AG17" i="47"/>
  <c r="AG70" i="46"/>
  <c r="AG43" i="46"/>
  <c r="AG35" i="46"/>
  <c r="AR8" i="32"/>
  <c r="BK19" i="32"/>
  <c r="BK21" i="32"/>
  <c r="BK18" i="32"/>
  <c r="BE16" i="32"/>
  <c r="AG70" i="48"/>
  <c r="BB8" i="32"/>
  <c r="BF8" i="32" s="1"/>
  <c r="BF6" i="32"/>
  <c r="BB25" i="32"/>
  <c r="AG90" i="45"/>
  <c r="AG9" i="45"/>
  <c r="AL22" i="32"/>
  <c r="AL21" i="32"/>
  <c r="AL19" i="32"/>
  <c r="AL23" i="32" s="1"/>
  <c r="H6" i="33" s="1"/>
  <c r="AH8" i="32"/>
  <c r="AG35" i="43"/>
  <c r="AB13" i="32"/>
  <c r="W12" i="32"/>
  <c r="W5" i="32"/>
  <c r="AG43" i="41"/>
  <c r="AG90" i="39"/>
  <c r="AG98" i="39"/>
  <c r="AQ20" i="32"/>
  <c r="R20" i="32"/>
  <c r="R19" i="32"/>
  <c r="P23" i="32"/>
  <c r="R21" i="32"/>
  <c r="R18" i="32"/>
  <c r="R23" i="32" s="1"/>
  <c r="D6" i="33" s="1"/>
  <c r="R5" i="32"/>
  <c r="AQ21" i="32"/>
  <c r="AQ22" i="32"/>
  <c r="AP23" i="32"/>
  <c r="AM23" i="32"/>
  <c r="AN23" i="32"/>
  <c r="AO23" i="32"/>
  <c r="AQ18" i="32"/>
  <c r="AG98" i="44"/>
  <c r="AG43" i="44"/>
  <c r="AG70" i="39"/>
  <c r="AG35" i="47"/>
  <c r="AG35" i="41"/>
  <c r="BL88" i="39"/>
  <c r="K23" i="32"/>
  <c r="AG62" i="39"/>
  <c r="M21" i="32"/>
  <c r="M22" i="32"/>
  <c r="AG17" i="43"/>
  <c r="AG90" i="49"/>
  <c r="BF15" i="32"/>
  <c r="BA23" i="32"/>
  <c r="K6" i="33" s="1"/>
  <c r="H23" i="32"/>
  <c r="B6" i="33" s="1"/>
  <c r="W23" i="32"/>
  <c r="E6" i="33" s="1"/>
  <c r="D23" i="32"/>
  <c r="AB18" i="32"/>
  <c r="AB23" i="32" s="1"/>
  <c r="F6" i="33" s="1"/>
  <c r="AQ19" i="32"/>
  <c r="AV5" i="32"/>
  <c r="AV14" i="32"/>
  <c r="BF11" i="32"/>
  <c r="AR23" i="32"/>
  <c r="AH23" i="32"/>
  <c r="W18" i="32"/>
  <c r="N23" i="32"/>
  <c r="BC16" i="32"/>
  <c r="BE23" i="32"/>
  <c r="AG18" i="32"/>
  <c r="AG23" i="32" s="1"/>
  <c r="G6" i="33" s="1"/>
  <c r="BC25" i="32"/>
  <c r="AL12" i="32"/>
  <c r="AR16" i="32"/>
  <c r="AB11" i="32"/>
  <c r="AG13" i="32"/>
  <c r="BC23" i="32"/>
  <c r="BG23" i="32"/>
  <c r="BK7" i="32"/>
  <c r="BI4" i="32"/>
  <c r="AB15" i="32"/>
  <c r="AQ5" i="32"/>
  <c r="AV15" i="32"/>
  <c r="BA15" i="32"/>
  <c r="AG10" i="32"/>
  <c r="AV7" i="32"/>
  <c r="BA7" i="32"/>
  <c r="AF16" i="32"/>
  <c r="D25" i="32"/>
  <c r="H25" i="32" s="1"/>
  <c r="AL14" i="32"/>
  <c r="BF5" i="32"/>
  <c r="E16" i="32"/>
  <c r="H13" i="32"/>
  <c r="R12" i="32"/>
  <c r="Y16" i="32"/>
  <c r="AG5" i="32"/>
  <c r="AG14" i="32"/>
  <c r="AQ13" i="32"/>
  <c r="BA12" i="32"/>
  <c r="R13" i="32"/>
  <c r="AV13" i="32"/>
  <c r="BA13" i="32"/>
  <c r="BF10" i="32"/>
  <c r="H14" i="32"/>
  <c r="R11" i="32"/>
  <c r="W13" i="32"/>
  <c r="AL7" i="32"/>
  <c r="AQ10" i="32"/>
  <c r="BA14" i="32"/>
  <c r="AY16" i="32"/>
  <c r="H12" i="32"/>
  <c r="I25" i="32"/>
  <c r="AD16" i="32"/>
  <c r="AL6" i="32"/>
  <c r="AL15" i="32"/>
  <c r="AQ12" i="32"/>
  <c r="BF14" i="32"/>
  <c r="H24" i="32"/>
  <c r="F16" i="32"/>
  <c r="H11" i="32"/>
  <c r="AB5" i="32"/>
  <c r="AB14" i="32"/>
  <c r="AG12" i="32"/>
  <c r="AL5" i="32"/>
  <c r="BA5" i="32"/>
  <c r="R15" i="32"/>
  <c r="W14" i="32"/>
  <c r="AE16" i="32"/>
  <c r="AI16" i="32"/>
  <c r="AQ14" i="32"/>
  <c r="AV6" i="32"/>
  <c r="BA6" i="32"/>
  <c r="R7" i="32"/>
  <c r="W15" i="32"/>
  <c r="AB7" i="32"/>
  <c r="AQ6" i="32"/>
  <c r="BF4" i="32"/>
  <c r="BF13" i="32"/>
  <c r="H6" i="32"/>
  <c r="G16" i="32"/>
  <c r="Q16" i="32"/>
  <c r="P16" i="32"/>
  <c r="V16" i="32"/>
  <c r="AB6" i="32"/>
  <c r="AP16" i="32"/>
  <c r="H15" i="32"/>
  <c r="U16" i="32"/>
  <c r="AL13" i="32"/>
  <c r="AX16" i="32"/>
  <c r="BK5" i="32"/>
  <c r="H5" i="32"/>
  <c r="D16" i="32"/>
  <c r="BG16" i="32"/>
  <c r="N25" i="32"/>
  <c r="AM16" i="32"/>
  <c r="V25" i="32"/>
  <c r="Q25" i="32"/>
  <c r="O25" i="32"/>
  <c r="AG98" i="49"/>
  <c r="BJ11" i="32"/>
  <c r="BJ16" i="32" s="1"/>
  <c r="BJ6" i="32"/>
  <c r="AG70" i="49"/>
  <c r="BI10" i="32"/>
  <c r="BI16" i="32" s="1"/>
  <c r="BH20" i="32"/>
  <c r="BK20" i="32" s="1"/>
  <c r="BK23" i="32" s="1"/>
  <c r="M6" i="33" s="1"/>
  <c r="BH15" i="32"/>
  <c r="BK15" i="32" s="1"/>
  <c r="BH14" i="32"/>
  <c r="BK14" i="32" s="1"/>
  <c r="BH13" i="32"/>
  <c r="BK13" i="32" s="1"/>
  <c r="BH12" i="32"/>
  <c r="BK12" i="32" s="1"/>
  <c r="BH11" i="32"/>
  <c r="BH10" i="32"/>
  <c r="AG43" i="49"/>
  <c r="AG35" i="49"/>
  <c r="AG17" i="49"/>
  <c r="AG9" i="49"/>
  <c r="AG98" i="48"/>
  <c r="AG90" i="48"/>
  <c r="BD12" i="32"/>
  <c r="BD16" i="32" s="1"/>
  <c r="AG62" i="48"/>
  <c r="AG43" i="48"/>
  <c r="AG35" i="48"/>
  <c r="AG17" i="48"/>
  <c r="AG9" i="48"/>
  <c r="AZ11" i="32"/>
  <c r="AZ16" i="32" s="1"/>
  <c r="AG90" i="47"/>
  <c r="AG70" i="47"/>
  <c r="AY4" i="32"/>
  <c r="AG43" i="47"/>
  <c r="AW10" i="32"/>
  <c r="AG9" i="47"/>
  <c r="AU10" i="32"/>
  <c r="AG90" i="46"/>
  <c r="AT12" i="32"/>
  <c r="AT16" i="32" s="1"/>
  <c r="AT4" i="32"/>
  <c r="AT8" i="32" s="1"/>
  <c r="AS11" i="32"/>
  <c r="AV11" i="32" s="1"/>
  <c r="AG17" i="46"/>
  <c r="AG9" i="46"/>
  <c r="AP7" i="32"/>
  <c r="AG98" i="45"/>
  <c r="AG70" i="45"/>
  <c r="AO11" i="32"/>
  <c r="AO16" i="32" s="1"/>
  <c r="AG62" i="45"/>
  <c r="AO4" i="32"/>
  <c r="AO8" i="32" s="1"/>
  <c r="AG43" i="45"/>
  <c r="AN15" i="32"/>
  <c r="AN16" i="32" s="1"/>
  <c r="AG35" i="45"/>
  <c r="AN7" i="32"/>
  <c r="AN8" i="32" s="1"/>
  <c r="AG17" i="45"/>
  <c r="AM4" i="32"/>
  <c r="AM8" i="32" s="1"/>
  <c r="AG90" i="44"/>
  <c r="AK10" i="32"/>
  <c r="AK16" i="32" s="1"/>
  <c r="AG70" i="44"/>
  <c r="AJ10" i="32"/>
  <c r="AJ16" i="32" s="1"/>
  <c r="AJ4" i="32"/>
  <c r="AJ8" i="32" s="1"/>
  <c r="AG17" i="44"/>
  <c r="AH11" i="32"/>
  <c r="AL11" i="32" s="1"/>
  <c r="AG9" i="44"/>
  <c r="AC11" i="32"/>
  <c r="AG11" i="32" s="1"/>
  <c r="AC4" i="32"/>
  <c r="AC8" i="32" s="1"/>
  <c r="AG43" i="43"/>
  <c r="AD7" i="32"/>
  <c r="AD8" i="32" s="1"/>
  <c r="AG62" i="43"/>
  <c r="AE4" i="32"/>
  <c r="AE8" i="32" s="1"/>
  <c r="AG70" i="43"/>
  <c r="AG98" i="43"/>
  <c r="AF7" i="32"/>
  <c r="AG98" i="42"/>
  <c r="AA10" i="32"/>
  <c r="AA16" i="32" s="1"/>
  <c r="AG90" i="42"/>
  <c r="AG70" i="42"/>
  <c r="Z10" i="32"/>
  <c r="Z16" i="32" s="1"/>
  <c r="AG62" i="42"/>
  <c r="Z4" i="32"/>
  <c r="Z8" i="32" s="1"/>
  <c r="AG43" i="42"/>
  <c r="Y4" i="32"/>
  <c r="Y8" i="32" s="1"/>
  <c r="AB8" i="32" s="1"/>
  <c r="X12" i="32"/>
  <c r="AB12" i="32" s="1"/>
  <c r="AG9" i="42"/>
  <c r="AG98" i="41"/>
  <c r="AG90" i="41"/>
  <c r="AG70" i="41"/>
  <c r="U4" i="32"/>
  <c r="U8" i="32" s="1"/>
  <c r="T11" i="32"/>
  <c r="W11" i="32" s="1"/>
  <c r="T6" i="32"/>
  <c r="AG17" i="41"/>
  <c r="S10" i="32"/>
  <c r="AG9" i="41"/>
  <c r="S4" i="32"/>
  <c r="AG43" i="40"/>
  <c r="AG35" i="40"/>
  <c r="AG70" i="40"/>
  <c r="AG98" i="40"/>
  <c r="AG90" i="40"/>
  <c r="AG62" i="40"/>
  <c r="O14" i="32"/>
  <c r="O16" i="32" s="1"/>
  <c r="O6" i="32"/>
  <c r="AG17" i="40"/>
  <c r="N10" i="32"/>
  <c r="AG9" i="40"/>
  <c r="N4" i="32"/>
  <c r="J10" i="32"/>
  <c r="J16" i="32" s="1"/>
  <c r="L20" i="32"/>
  <c r="M20" i="32" s="1"/>
  <c r="AG17" i="39"/>
  <c r="L19" i="32"/>
  <c r="M19" i="32" s="1"/>
  <c r="J4" i="32"/>
  <c r="J8" i="32" s="1"/>
  <c r="L18" i="32"/>
  <c r="I10" i="32"/>
  <c r="K4" i="32"/>
  <c r="K8" i="32" s="1"/>
  <c r="AG9" i="39"/>
  <c r="K10" i="32"/>
  <c r="K16" i="32" s="1"/>
  <c r="L24" i="32"/>
  <c r="M24" i="32" s="1"/>
  <c r="L6" i="32"/>
  <c r="M6" i="32" s="1"/>
  <c r="L14" i="32"/>
  <c r="M14" i="32" s="1"/>
  <c r="L15" i="32"/>
  <c r="M15" i="32" s="1"/>
  <c r="L13" i="32"/>
  <c r="M13" i="32" s="1"/>
  <c r="L12" i="32"/>
  <c r="M12" i="32" s="1"/>
  <c r="L11" i="32"/>
  <c r="M11" i="32" s="1"/>
  <c r="L10" i="32"/>
  <c r="L7" i="32"/>
  <c r="M7" i="32" s="1"/>
  <c r="L5" i="32"/>
  <c r="M5" i="32" s="1"/>
  <c r="L4" i="32"/>
  <c r="L8" i="32" s="1"/>
  <c r="AG98" i="2"/>
  <c r="G4" i="32"/>
  <c r="X25" i="32"/>
  <c r="AJ25" i="32"/>
  <c r="AX25" i="32"/>
  <c r="AP25" i="32"/>
  <c r="Z25" i="32"/>
  <c r="AM25" i="32"/>
  <c r="T25" i="32"/>
  <c r="AA25" i="32"/>
  <c r="AO25" i="32"/>
  <c r="Y25" i="32"/>
  <c r="AG3" i="32"/>
  <c r="M3" i="32"/>
  <c r="AG62" i="2"/>
  <c r="AG70" i="2"/>
  <c r="AG43" i="2"/>
  <c r="AG35" i="2"/>
  <c r="AG9" i="2"/>
  <c r="AB3" i="32"/>
  <c r="AI25" i="32"/>
  <c r="S25" i="32"/>
  <c r="AB24" i="32"/>
  <c r="K25" i="32"/>
  <c r="R3" i="32"/>
  <c r="U25" i="32"/>
  <c r="AT25" i="32"/>
  <c r="AF25" i="32"/>
  <c r="AH25" i="32"/>
  <c r="BK25" i="32"/>
  <c r="AQ24" i="32"/>
  <c r="AC25" i="32"/>
  <c r="AK25" i="32"/>
  <c r="W24" i="32"/>
  <c r="W3" i="32"/>
  <c r="AL3" i="32"/>
  <c r="AQ3" i="32"/>
  <c r="AL24" i="32"/>
  <c r="AD25" i="32"/>
  <c r="AE25" i="32"/>
  <c r="AN25" i="32"/>
  <c r="P25" i="32"/>
  <c r="AY25" i="32"/>
  <c r="AZ25" i="32"/>
  <c r="AG24" i="32"/>
  <c r="BF3" i="32"/>
  <c r="BA3" i="32"/>
  <c r="BA24" i="32"/>
  <c r="AU25" i="32"/>
  <c r="AV24" i="32"/>
  <c r="BF24" i="32"/>
  <c r="AW25" i="32"/>
  <c r="AR25" i="32"/>
  <c r="AS25" i="32"/>
  <c r="AV3" i="32"/>
  <c r="BA4" i="32" l="1"/>
  <c r="AY8" i="32"/>
  <c r="BA8" i="32" s="1"/>
  <c r="AV8" i="32"/>
  <c r="BK4" i="32"/>
  <c r="BI8" i="32"/>
  <c r="BK8" i="32" s="1"/>
  <c r="BH23" i="32"/>
  <c r="AQ8" i="32"/>
  <c r="AL8" i="32"/>
  <c r="AG8" i="32"/>
  <c r="S8" i="32"/>
  <c r="W8" i="32" s="1"/>
  <c r="W4" i="32"/>
  <c r="R4" i="32"/>
  <c r="N8" i="32"/>
  <c r="R8" i="32" s="1"/>
  <c r="M8" i="32"/>
  <c r="Q26" i="32"/>
  <c r="R25" i="32"/>
  <c r="AQ23" i="32"/>
  <c r="I6" i="33" s="1"/>
  <c r="BA25" i="32"/>
  <c r="H16" i="32"/>
  <c r="B5" i="33" s="1"/>
  <c r="AQ25" i="32"/>
  <c r="BF25" i="32"/>
  <c r="L23" i="32"/>
  <c r="M18" i="32"/>
  <c r="M23" i="32" s="1"/>
  <c r="C6" i="33" s="1"/>
  <c r="AV25" i="32"/>
  <c r="B3" i="33"/>
  <c r="R6" i="32"/>
  <c r="AG16" i="32"/>
  <c r="G5" i="33" s="1"/>
  <c r="BH16" i="32"/>
  <c r="BH26" i="32" s="1"/>
  <c r="V26" i="32"/>
  <c r="AG7" i="32"/>
  <c r="AQ15" i="32"/>
  <c r="B15" i="32" s="1"/>
  <c r="AH16" i="32"/>
  <c r="AH26" i="32" s="1"/>
  <c r="BK11" i="32"/>
  <c r="O26" i="32"/>
  <c r="N16" i="32"/>
  <c r="R10" i="32"/>
  <c r="X16" i="32"/>
  <c r="X26" i="32" s="1"/>
  <c r="T16" i="32"/>
  <c r="AQ11" i="32"/>
  <c r="BK6" i="32"/>
  <c r="AQ7" i="32"/>
  <c r="AB4" i="32"/>
  <c r="F4" i="33" s="1"/>
  <c r="AQ4" i="32"/>
  <c r="H4" i="32"/>
  <c r="B4" i="33" s="1"/>
  <c r="AL4" i="32"/>
  <c r="H4" i="33" s="1"/>
  <c r="AY26" i="32"/>
  <c r="K26" i="32"/>
  <c r="AS16" i="32"/>
  <c r="AS26" i="32" s="1"/>
  <c r="BA11" i="32"/>
  <c r="AV12" i="32"/>
  <c r="M10" i="32"/>
  <c r="M16" i="32" s="1"/>
  <c r="C5" i="33" s="1"/>
  <c r="I16" i="32"/>
  <c r="I26" i="32" s="1"/>
  <c r="AV10" i="32"/>
  <c r="AU16" i="32"/>
  <c r="AU26" i="32" s="1"/>
  <c r="BF12" i="32"/>
  <c r="BF16" i="32" s="1"/>
  <c r="L5" i="33" s="1"/>
  <c r="R14" i="32"/>
  <c r="B14" i="32" s="1"/>
  <c r="AV4" i="32"/>
  <c r="BK10" i="32"/>
  <c r="W10" i="32"/>
  <c r="W16" i="32" s="1"/>
  <c r="E5" i="33" s="1"/>
  <c r="S16" i="32"/>
  <c r="AB10" i="32"/>
  <c r="L16" i="32"/>
  <c r="AB16" i="32"/>
  <c r="BA10" i="32"/>
  <c r="AW16" i="32"/>
  <c r="AW26" i="32" s="1"/>
  <c r="BC26" i="32"/>
  <c r="AL10" i="32"/>
  <c r="AL16" i="32" s="1"/>
  <c r="H5" i="33" s="1"/>
  <c r="AG4" i="32"/>
  <c r="G4" i="33" s="1"/>
  <c r="M4" i="32"/>
  <c r="J26" i="32"/>
  <c r="D4" i="33"/>
  <c r="AC16" i="32"/>
  <c r="AM26" i="32"/>
  <c r="L25" i="32"/>
  <c r="M25" i="32" s="1"/>
  <c r="BI26" i="32"/>
  <c r="AJ26" i="32"/>
  <c r="AP26" i="32"/>
  <c r="AA26" i="32"/>
  <c r="AB25" i="32"/>
  <c r="F3" i="33" s="1"/>
  <c r="BD26" i="32"/>
  <c r="M3" i="33"/>
  <c r="Y26" i="32"/>
  <c r="AO26" i="32"/>
  <c r="AE26" i="32"/>
  <c r="BE26" i="32"/>
  <c r="BG26" i="32"/>
  <c r="BJ26" i="32"/>
  <c r="AF26" i="32"/>
  <c r="AR26" i="32"/>
  <c r="AX26" i="32"/>
  <c r="AK26" i="32"/>
  <c r="U26" i="32"/>
  <c r="Z26" i="32"/>
  <c r="AI26" i="32"/>
  <c r="AN26" i="32"/>
  <c r="P26" i="32"/>
  <c r="AZ26" i="32"/>
  <c r="AD26" i="32"/>
  <c r="AT26" i="32"/>
  <c r="F26" i="32"/>
  <c r="E26" i="32"/>
  <c r="D26" i="32"/>
  <c r="G26" i="32"/>
  <c r="W25" i="32"/>
  <c r="AG25" i="32"/>
  <c r="AL25" i="32"/>
  <c r="B3" i="32"/>
  <c r="B22" i="32"/>
  <c r="B24" i="32"/>
  <c r="F4" i="35" s="1"/>
  <c r="B6" i="32"/>
  <c r="B19" i="32"/>
  <c r="B21" i="32"/>
  <c r="B20" i="32"/>
  <c r="B13" i="32"/>
  <c r="B5" i="32"/>
  <c r="M4" i="33" l="1"/>
  <c r="C4" i="33"/>
  <c r="B4" i="32"/>
  <c r="N6" i="33"/>
  <c r="F7" i="35" s="1"/>
  <c r="AQ16" i="32"/>
  <c r="I5" i="33" s="1"/>
  <c r="S26" i="32"/>
  <c r="B18" i="32"/>
  <c r="B23" i="32" s="1"/>
  <c r="T26" i="32"/>
  <c r="BK16" i="32"/>
  <c r="M5" i="33" s="1"/>
  <c r="M7" i="33" s="1"/>
  <c r="M11" i="33" s="1"/>
  <c r="B12" i="32"/>
  <c r="B7" i="33"/>
  <c r="B25" i="32"/>
  <c r="AC26" i="32"/>
  <c r="N26" i="32"/>
  <c r="B11" i="32"/>
  <c r="B10" i="32"/>
  <c r="BA16" i="32"/>
  <c r="K5" i="33" s="1"/>
  <c r="AV16" i="32"/>
  <c r="AV26" i="32" s="1"/>
  <c r="R16" i="32"/>
  <c r="R26" i="32" s="1"/>
  <c r="BF7" i="32"/>
  <c r="BB26" i="32"/>
  <c r="L26" i="32"/>
  <c r="AB26" i="32"/>
  <c r="D3" i="33"/>
  <c r="K3" i="33"/>
  <c r="G3" i="33"/>
  <c r="AG26" i="32"/>
  <c r="H3" i="33"/>
  <c r="AL26" i="32"/>
  <c r="I3" i="33"/>
  <c r="E3" i="33"/>
  <c r="W26" i="32"/>
  <c r="C3" i="33"/>
  <c r="M26" i="32"/>
  <c r="H26" i="32"/>
  <c r="E4" i="33"/>
  <c r="F5" i="33"/>
  <c r="F7" i="33" s="1"/>
  <c r="K4" i="33"/>
  <c r="L3" i="33"/>
  <c r="J3" i="33"/>
  <c r="J4" i="33"/>
  <c r="B10" i="33" l="1"/>
  <c r="B11" i="33"/>
  <c r="B9" i="33"/>
  <c r="F9" i="33"/>
  <c r="F11" i="33"/>
  <c r="B12" i="33"/>
  <c r="AQ26" i="32"/>
  <c r="I4" i="33"/>
  <c r="I7" i="33" s="1"/>
  <c r="I11" i="33" s="1"/>
  <c r="F12" i="33"/>
  <c r="F10" i="33"/>
  <c r="BK26" i="32"/>
  <c r="M12" i="33"/>
  <c r="M9" i="33"/>
  <c r="M10" i="33"/>
  <c r="C7" i="33"/>
  <c r="B8" i="33"/>
  <c r="K7" i="33"/>
  <c r="J5" i="33"/>
  <c r="J7" i="33" s="1"/>
  <c r="J11" i="33" s="1"/>
  <c r="E7" i="33"/>
  <c r="E11" i="33" s="1"/>
  <c r="G7" i="33"/>
  <c r="G11" i="33" s="1"/>
  <c r="H7" i="33"/>
  <c r="D5" i="33"/>
  <c r="D7" i="33" s="1"/>
  <c r="D11" i="33" s="1"/>
  <c r="B16" i="32"/>
  <c r="BA26" i="32"/>
  <c r="B7" i="32"/>
  <c r="M8" i="33"/>
  <c r="F8" i="33"/>
  <c r="N3" i="33"/>
  <c r="K10" i="33" l="1"/>
  <c r="K11" i="33"/>
  <c r="H10" i="33"/>
  <c r="H11" i="33"/>
  <c r="C10" i="33"/>
  <c r="C11" i="33"/>
  <c r="J9" i="33"/>
  <c r="J12" i="33"/>
  <c r="J10" i="33"/>
  <c r="G8" i="33"/>
  <c r="G9" i="33"/>
  <c r="G12" i="33"/>
  <c r="G10" i="33"/>
  <c r="B8" i="32"/>
  <c r="B26" i="32" s="1"/>
  <c r="C4" i="32" s="1"/>
  <c r="E10" i="33"/>
  <c r="I10" i="33"/>
  <c r="I9" i="33"/>
  <c r="I12" i="33"/>
  <c r="C12" i="33"/>
  <c r="C9" i="33"/>
  <c r="H9" i="33"/>
  <c r="H12" i="33"/>
  <c r="K9" i="33"/>
  <c r="K12" i="33"/>
  <c r="E12" i="33"/>
  <c r="E9" i="33"/>
  <c r="D9" i="33"/>
  <c r="D12" i="33"/>
  <c r="D10" i="33"/>
  <c r="H8" i="33"/>
  <c r="N5" i="33"/>
  <c r="F6" i="35" s="1"/>
  <c r="L4" i="33"/>
  <c r="N4" i="33" s="1"/>
  <c r="BF26" i="32"/>
  <c r="I8" i="33"/>
  <c r="E8" i="33"/>
  <c r="C8" i="33"/>
  <c r="D8" i="33"/>
  <c r="K8" i="33"/>
  <c r="J8" i="33"/>
  <c r="F8" i="35" l="1"/>
  <c r="F11" i="35" s="1"/>
  <c r="F5" i="35"/>
  <c r="L7" i="33"/>
  <c r="O6" i="33"/>
  <c r="O3" i="33"/>
  <c r="C11" i="32"/>
  <c r="C10" i="32"/>
  <c r="C16" i="32"/>
  <c r="C8" i="32"/>
  <c r="C5" i="32"/>
  <c r="C13" i="32"/>
  <c r="C6" i="32"/>
  <c r="C24" i="32"/>
  <c r="C14" i="32"/>
  <c r="C12" i="32"/>
  <c r="C25" i="32"/>
  <c r="C7" i="32"/>
  <c r="C15" i="32"/>
  <c r="C22" i="32"/>
  <c r="C20" i="32"/>
  <c r="C18" i="32"/>
  <c r="C21" i="32"/>
  <c r="C19" i="32"/>
  <c r="C23" i="32"/>
  <c r="G8" i="35" l="1"/>
  <c r="F12" i="35"/>
  <c r="G12" i="35" s="1"/>
  <c r="F10" i="35"/>
  <c r="G10" i="35" s="1"/>
  <c r="L10" i="33"/>
  <c r="O10" i="33" s="1"/>
  <c r="L11" i="33"/>
  <c r="O11" i="33" s="1"/>
  <c r="G11" i="35"/>
  <c r="F9" i="35"/>
  <c r="G9" i="35" s="1"/>
  <c r="L9" i="33"/>
  <c r="O9" i="33" s="1"/>
  <c r="L12" i="33"/>
  <c r="O12" i="33" s="1"/>
  <c r="N7" i="33"/>
  <c r="C26" i="32"/>
  <c r="L8" i="33"/>
  <c r="O8" i="33" s="1"/>
  <c r="N11" i="33" l="1"/>
  <c r="N8" i="33"/>
  <c r="N10" i="33"/>
  <c r="N12" i="33"/>
  <c r="P3" i="33"/>
  <c r="N9" i="33"/>
</calcChain>
</file>

<file path=xl/sharedStrings.xml><?xml version="1.0" encoding="utf-8"?>
<sst xmlns="http://schemas.openxmlformats.org/spreadsheetml/2006/main" count="1592" uniqueCount="149">
  <si>
    <t>แบบฟอร์ม 4.1(1)</t>
  </si>
  <si>
    <t>รายการขยะ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</si>
  <si>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</si>
  <si>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</si>
  <si>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</si>
  <si>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</si>
  <si>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</si>
  <si>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</si>
  <si>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</si>
  <si>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</si>
  <si>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</si>
  <si>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</si>
  <si>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</si>
  <si>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</si>
  <si>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ขยะอันตราย</t>
  </si>
  <si>
    <t>หมึกพิมพ์</t>
  </si>
  <si>
    <t>หลอดไฟ</t>
  </si>
  <si>
    <t>ถ่ายไฟฉาย</t>
  </si>
  <si>
    <t>ขยะรีไซเคิล / นำกลับมาใช้ใหม่</t>
  </si>
  <si>
    <t>กระดาษ</t>
  </si>
  <si>
    <t>ขวดพลาสติก</t>
  </si>
  <si>
    <t>เศษอาหาร</t>
  </si>
  <si>
    <t>รวมขยะรีไซเคิล / นำกลับมาใช้ใหม่</t>
  </si>
  <si>
    <t xml:space="preserve">ขยะทั่วไป </t>
  </si>
  <si>
    <t>เศษขยะ</t>
  </si>
  <si>
    <t>ถุงพลาสติก</t>
  </si>
  <si>
    <t>กล่องโฟม</t>
  </si>
  <si>
    <t>ขวดแก้ว</t>
  </si>
  <si>
    <t>กระดาษลัง</t>
  </si>
  <si>
    <t>น้ำยาลบคำผิด</t>
  </si>
  <si>
    <t>อุปกรณ์อิเล็กทรอนิกส์</t>
  </si>
  <si>
    <t>ปริมาณ (ก.ก.) ปี 2563</t>
  </si>
  <si>
    <t>ปริมาณขยะ ( ก.ก. ) เดือน กุมภาพันธ์ ปี 2563</t>
  </si>
  <si>
    <t>ปริมาณขยะ ( ก.ก. ) เดือน มกราคม ปี 2563</t>
  </si>
  <si>
    <t>ชั้น 1</t>
  </si>
  <si>
    <t>ชั้น 3</t>
  </si>
  <si>
    <t>ชั้น 4</t>
  </si>
  <si>
    <t>ชั้น 2+Ground</t>
  </si>
  <si>
    <t>เศษขยะทั่วไป</t>
  </si>
  <si>
    <t>กระป๋อง</t>
  </si>
  <si>
    <t>สังกะสี</t>
  </si>
  <si>
    <t>** หมายเหตุ ข้อมูล ขยะ ต.ค. 62- ก.พ.63 ใช้ข้อมูลของนศ ป.โท</t>
  </si>
  <si>
    <t>ใช้ข้อมูลของ green U</t>
  </si>
  <si>
    <t>ขยะทั่วไป (ฝังกลบเท่านั้น)</t>
  </si>
  <si>
    <t>ถุงมือ</t>
  </si>
  <si>
    <t>รวมขยะอันตราย</t>
  </si>
  <si>
    <t>กล่องลัง</t>
  </si>
  <si>
    <t>ใบไม้</t>
  </si>
  <si>
    <t>ปริมาณ ( ก.ก. ) ปี 2562</t>
  </si>
  <si>
    <t>ลงชื่อ .........................................................(ผู้บันทึกผล)</t>
  </si>
  <si>
    <t>(ลงชื่อ) ..................................................(ผู้ตรวจสอบ)</t>
  </si>
  <si>
    <t>(วันที่ ..............เดือน .......................... พ.ศ. ................)</t>
  </si>
  <si>
    <t>(วันที่ .............เดือน ............................ พ.ศ. .............)</t>
  </si>
  <si>
    <t>ชั้น 2</t>
  </si>
  <si>
    <t xml:space="preserve"> 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</si>
  <si>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</si>
  <si>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</si>
  <si>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</si>
  <si>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</si>
  <si>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</si>
  <si>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</si>
  <si>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</si>
  <si>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</si>
  <si>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</si>
  <si>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</si>
  <si>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</si>
  <si>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</si>
  <si>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</si>
  <si>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เศษใบไม้/กิ่งไม้</t>
  </si>
  <si>
    <t>ขยะอินทรีย์/เศษอาหาร</t>
  </si>
  <si>
    <t xml:space="preserve">รวมขยะทั่วไป </t>
  </si>
  <si>
    <t xml:space="preserve">ปริมาณ (กิโลกรัม) </t>
  </si>
  <si>
    <t>ขยะทั่วไป</t>
  </si>
  <si>
    <t>รวมขยะทั้งหมด</t>
  </si>
  <si>
    <t>การนำของเสียกลับมาใช้ประโชยน์</t>
  </si>
  <si>
    <t>%ปริมาณขยะอินทรีย์/เศษอาหาร</t>
  </si>
  <si>
    <t>%ปริมาณขยะทั่วไป</t>
  </si>
  <si>
    <t>%ขยะรีไซเคิล / นำกลับมาใช้ใหม่</t>
  </si>
  <si>
    <t>%การนำของเสียกลับมาใช้ประโยชน์</t>
  </si>
  <si>
    <t>รวมทั้งหมด</t>
  </si>
  <si>
    <t>ร้อยละ</t>
  </si>
  <si>
    <t>ปริมาณ (กิโลกรัม)</t>
  </si>
  <si>
    <t>ร้อยละการเปลี่ยนแปลง</t>
  </si>
  <si>
    <t xml:space="preserve">จากปีฐาน  </t>
  </si>
  <si>
    <t xml:space="preserve">   ขยะอินทรีย์/เศษอาหาร</t>
  </si>
  <si>
    <t xml:space="preserve">   เศษใบไม้/กิ่งไม้</t>
  </si>
  <si>
    <t xml:space="preserve">   ขยะทั่วไป</t>
  </si>
  <si>
    <t xml:space="preserve">   ขยะรีไซเคิล / นำกลับมาใช้ใหม่</t>
  </si>
  <si>
    <t>เฉลี่ยปี 2567</t>
  </si>
  <si>
    <t>ปริมาณขยะ ( ก.ก. ) เดือน มกราคม ปี 2567    อาคารจุฬาภรณ์ ชั้น 2 + ground</t>
  </si>
  <si>
    <t>ปริมาณขยะ ( ก.ก. ) เดือน มกราคม  ปี 2567    อาคารจุฬาภรณ์ ชั้น 3</t>
  </si>
  <si>
    <t>ปริมาณขยะ ( ก.ก. ) เดือน มกราคม  ปี 2567    อาคารจุฬาภรณ์ ชั้น 4</t>
  </si>
  <si>
    <t>ปริมาณขยะ ( ก.ก. ) เดือนกุมภาพันธ์ ปี 2567    อาคารจุฬา ชั้น 1</t>
  </si>
  <si>
    <t>ปริมาณขยะ ( ก.ก. ) เดือน กุมภาพันธ์  ปี 2567    อาคารจุฬาภรณ์ ชั้น 4</t>
  </si>
  <si>
    <t>ปริมาณขยะ ( ก.ก. ) เดือน เมษายน  ปี 2567    อาคารจุฬาภรณ์ ชั้น 4</t>
  </si>
  <si>
    <t>ปริมาณขยะ ( ก.ก. ) เดือนพฤษภาคม ปี 2567    อาคารจุฬา ชั้น 1</t>
  </si>
  <si>
    <t>ปริมาณขยะ ( ก.ก. ) เดือน พฤษภาคม  ปี 2567    อาคารจุฬาภรณ์ ชั้น 4</t>
  </si>
  <si>
    <t>ปริมาณขยะ ( ก.ก. ) เดือน มิถุนายน  ปี 2567    อาคารจุฬาภรณ์ ชั้น 4</t>
  </si>
  <si>
    <t>ปริมาณขยะ ( ก.ก. ) เดือน กันยายน  ปี 2567    อาคารจุฬาภรณ์ ชั้น 4</t>
  </si>
  <si>
    <t xml:space="preserve">                     แบบฟอร์ม 4.1(1)</t>
  </si>
  <si>
    <t>ปริมาณขยะ ( ก.ก. ) เดือนมีนาคม ปี 2567    อาคารจุฬา ชั้น 1</t>
  </si>
  <si>
    <t>ปริมาณขยะ ( ก.ก. ) เดือนกรกฎาคม ปี 2567    อาคารจุฬา ชั้น 1</t>
  </si>
  <si>
    <t>ปริมาณขยะ ( ก.ก. ) เดือนสิงหาคม ปี 2567    อาคารจุฬา ชั้น 1</t>
  </si>
  <si>
    <t>ชั้น 1 + ground</t>
  </si>
  <si>
    <t>ปริมาณขยะ ( ก.ก. ) เดือนมกราคม ปี 2567    อาคารจุฬา ชั้น 1 + Ground</t>
  </si>
  <si>
    <t>รวมขยะอินทรีย์/เศษอาหาร</t>
  </si>
  <si>
    <t>ปริมาณขยะ ( ก.ก. ) เดือนพฤศจิกายน ปี 2567    อาคารจุฬา ชั้น 1</t>
  </si>
  <si>
    <t>ปริมาณขยะ ( ก.ก. ) เดือนธันวาคม ปี 2567    อาคารจุฬา ชั้น 1</t>
  </si>
  <si>
    <t>ปริมาณขยะ ( ก.ก. ) เดือนมิถุนายน ปี 2567    อาคารจุฬา ชั้น 1</t>
  </si>
  <si>
    <t>..5</t>
  </si>
  <si>
    <t xml:space="preserve">   ขยะอันตราย</t>
  </si>
  <si>
    <t>N/A</t>
  </si>
  <si>
    <t>52.03% / เกินเป้าหมาย (45%)</t>
  </si>
  <si>
    <t>% ขยะอันตราย</t>
  </si>
  <si>
    <t>ปริมาณขยะ ( ก.ก. ) เดือน กุมภาพันธ์  ปี 2567    อาคารจุฬาภรณ์ ชั้น 3</t>
  </si>
  <si>
    <t>ปริมาณขยะ ( ก.ก. ) เดือน กุมภาพันธ์  ปี 2567    อาคารจุฬาภรณ์ ชั้น 2 + ground</t>
  </si>
  <si>
    <t>ปริมาณขยะ ( ก.ก. ) เดือน มีนาคม ปี 2567    อาคารจุฬาภรณ์ ชั้น 2 + ground</t>
  </si>
  <si>
    <t>ปริมาณขยะ ( ก.ก. ) เดือน มีนาคม  ปี 2567    อาคารจุฬาภรณ์ ชั้น 3</t>
  </si>
  <si>
    <t>ปริมาณขยะ ( ก.ก. ) เดือน มีนาคม  ปี 2567    อาคารจุฬาภรณ์ ชั้น 4</t>
  </si>
  <si>
    <t>ปริมาณขยะ ( ก.ก. ) เดือน เมษายน  ปี 2567    อาคารจุฬาภรณ์ ชั้น 3</t>
  </si>
  <si>
    <t>ปริมาณขยะ ( ก.ก. ) เดือน เมษายน ปี 2567    อาคารจุฬาภรณ์ ชั้น 2 + ground</t>
  </si>
  <si>
    <t>ปริมาณขยะ ( ก.ก. ) เดือนเมษายน ปี 2567    อาคารจุฬา ชั้น 1</t>
  </si>
  <si>
    <t>ปริมาณขยะ ( ก.ก. ) เดือนพฤษภาคม ปี 2567    อาคารจุฬาภรณ์ ชั้น 2 + ground</t>
  </si>
  <si>
    <t>ปริมาณขยะ ( ก.ก. ) เดือนพฤษภาคม ปี 2567  อาคารจุฬาภรณ์ ชั้น 3</t>
  </si>
  <si>
    <t>ปริมาณขยะ ( ก.ก. ) เดือน มิถุนายน ปี 2567    อาคารจุฬาภรณ์ ชั้น 2 + ground</t>
  </si>
  <si>
    <t>ปริมาณขยะ ( ก.ก. ) เดือน มิถุนายน  ปี 2567    อาคารจุฬาภรณ์ ชั้น 3</t>
  </si>
  <si>
    <t>ปริมาณขยะ ( ก.ก. ) เดือนกรกฎาคม ปี 2567    อาคารจุฬาภรณ์ ชั้น 2 + ground</t>
  </si>
  <si>
    <t>ปริมาณขยะ ( ก.ก. ) เดือน กรกฎาคม  ปี 2567    อาคารจุฬาภรณ์ ชั้น 3</t>
  </si>
  <si>
    <t>ปริมาณขยะ ( ก.ก. ) เดือน กรกฎาคม  ปี 2567    อาคารจุฬาภรณ์ ชั้น 4</t>
  </si>
  <si>
    <t>ปริมาณขยะ ( ก.ก. ) เดือน สิงหาคม ปี 2567    อาคารจุฬาภรณ์ ชั้น 2 + ground</t>
  </si>
  <si>
    <t>ปริมาณขยะ ( ก.ก. ) เดือน สิงหาคม  ปี 2567    อาคารจุฬาภรณ์ ชั้น 3</t>
  </si>
  <si>
    <t>ปริมาณขยะ ( ก.ก. ) เดือน สิงหาคม  ปี 2567    อาคารจุฬาภรณ์ ชั้น 4</t>
  </si>
  <si>
    <t>ปริมาณขยะ ( ก.ก. ) เดือนกันยายน   ปี 2567    อาคารจุฬาภรณ์ ชั้น 3</t>
  </si>
  <si>
    <t>ปริมาณขยะ ( ก.ก. ) เดือน กันยายน  ปี 2567    อาคารจุฬาภรณ์ ชั้น 2 + ground</t>
  </si>
  <si>
    <t>ปริมาณขยะ ( ก.ก. ) เดือนกันยายน  ปี 2567    อาคารจุฬา ชั้น 1</t>
  </si>
  <si>
    <t>ปริมาณขยะ ( ก.ก. ) เดือนตุลาคม ปี 2567    อาคารจุฬา ชั้น 1</t>
  </si>
  <si>
    <t>ปริมาณขยะ ( ก.ก. ) เดือน ตุลาคม ปี 2567    อาคารจุฬาภรณ์ ชั้น 2 + ground</t>
  </si>
  <si>
    <t>ปริมาณขยะ ( ก.ก. ) เดือน ตุลาคม  ปี 2567    อาคารจุฬาภรณ์ ชั้น 3</t>
  </si>
  <si>
    <t>ปริมาณขยะ ( ก.ก. ) เดือน ตุลาคม  ปี 2567    อาคารจุฬาภรณ์ ชั้น 4</t>
  </si>
  <si>
    <t>ปริมาณขยะ ( ก.ก. ) เดือน พฤศจิกายน ปี 2567    อาคารจุฬาภรณ์ ชั้น 2 + ground</t>
  </si>
  <si>
    <t>ปริมาณขยะ ( ก.ก. ) เดือน พฤศจิกายน  ปี 2567    อาคารจุฬาภรณ์ ชั้น 3</t>
  </si>
  <si>
    <t>ปริมาณขยะ ( ก.ก. ) เดือน พฤศจิกายน  ปี 2567    อาคารจุฬาภรณ์ ชั้น 4</t>
  </si>
  <si>
    <t>ปริมาณขยะ ( ก.ก. ) เดือน ธันวาคม ปี 2567    อาคารจุฬาภรณ์ ชั้น 2 + ground</t>
  </si>
  <si>
    <t>ปริมาณขยะ ( ก.ก. ) เดือน ธันวาคม  ปี 2567    อาคารจุฬาภรณ์ ชั้น 3</t>
  </si>
  <si>
    <t>ปริมาณขยะ ( ก.ก. ) เดือน ธันวาคม  ปี 2567    อาคารจุฬาภรณ์ ชั้น 4</t>
  </si>
  <si>
    <t>รวมปี 2568</t>
  </si>
  <si>
    <t>กระป๋องอะลูมิเนียม</t>
  </si>
  <si>
    <t>หลอดไฟ/แบตเตอรี่</t>
  </si>
  <si>
    <t>เหล็ก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</si>
</sst>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.0_-;\-* #,##0.0_-;_-* &quot;-&quot;?_-;_-@_-"/>
  </numFmts>
  <fonts count="36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b/>
      <sz val="16"/>
      <name val="AngsanaUPC"/>
      <family val="1"/>
    </font>
    <font>
      <b/>
      <sz val="12"/>
      <name val="TH SarabunPSK"/>
      <family val="2"/>
    </font>
    <font>
      <b/>
      <sz val="16"/>
      <name val="TH Sarabun New"/>
      <family val="2"/>
    </font>
    <font>
      <sz val="14"/>
      <name val="AngsanaUPC"/>
      <family val="1"/>
    </font>
    <font>
      <sz val="16"/>
      <name val="TH Sarabun New"/>
      <family val="2"/>
    </font>
    <font>
      <sz val="8"/>
      <name val="Calibri"/>
      <family val="2"/>
      <charset val="22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Niramit AS"/>
      <family val="2"/>
      <charset val="222"/>
    </font>
    <font>
      <b/>
      <sz val="11"/>
      <color theme="1"/>
      <name val="Calibri"/>
      <family val="2"/>
      <charset val="222"/>
      <scheme val="minor"/>
    </font>
    <font>
      <sz val="16"/>
      <color theme="1"/>
      <name val="AngsanaUPC"/>
      <family val="1"/>
    </font>
    <font>
      <b/>
      <sz val="18"/>
      <color theme="1"/>
      <name val="TH SarabunPSK"/>
      <family val="2"/>
    </font>
    <font>
      <b/>
      <sz val="16"/>
      <color theme="1"/>
      <name val="AngsanaUPC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6"/>
      <name val="TH Sarabun New"/>
      <family val="2"/>
    </font>
    <font>
      <b/>
      <sz val="18"/>
      <color theme="1"/>
      <name val="TH Sarabun New"/>
      <family val="2"/>
    </font>
    <font>
      <b/>
      <sz val="24"/>
      <color rgb="FF000000"/>
      <name val="TH Sarabun New"/>
      <family val="2"/>
    </font>
    <font>
      <b/>
      <sz val="24"/>
      <color rgb="FF000000"/>
      <name val="TH SarabunPSK"/>
      <family val="2"/>
    </font>
    <font>
      <b/>
      <sz val="24"/>
      <color rgb="FF002060"/>
      <name val="TH Sarabun New"/>
      <family val="2"/>
    </font>
    <font>
      <b/>
      <sz val="16"/>
      <color theme="5"/>
      <name val="TH Sarabun New"/>
      <family val="2"/>
    </font>
    <font>
      <b/>
      <sz val="24"/>
      <color theme="0"/>
      <name val="TH Sarabun New"/>
      <family val="2"/>
      <charset val="222"/>
    </font>
    <font>
      <b/>
      <sz val="24"/>
      <name val="TH Sarabun New"/>
      <family val="2"/>
      <charset val="222"/>
    </font>
    <font>
      <sz val="11"/>
      <name val="Calibri"/>
      <family val="2"/>
      <charset val="222"/>
      <scheme val="minor"/>
    </font>
    <font>
      <b/>
      <sz val="24"/>
      <color rgb="FFFF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8" fillId="0" borderId="0"/>
    <xf numFmtId="9" fontId="8" fillId="0" borderId="0" applyFont="0" applyFill="0" applyBorder="0" applyAlignment="0" applyProtection="0"/>
  </cellStyleXfs>
  <cellXfs count="24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Border="1"/>
    <xf numFmtId="0" fontId="13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0" fillId="5" borderId="0" xfId="0" applyFill="1"/>
    <xf numFmtId="0" fontId="17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4" borderId="0" xfId="0" applyFill="1"/>
    <xf numFmtId="0" fontId="17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10" fillId="0" borderId="0" xfId="3"/>
    <xf numFmtId="0" fontId="14" fillId="2" borderId="0" xfId="0" applyFont="1" applyFill="1" applyAlignment="1">
      <alignment horizontal="left"/>
    </xf>
    <xf numFmtId="0" fontId="0" fillId="2" borderId="0" xfId="0" applyFill="1"/>
    <xf numFmtId="0" fontId="12" fillId="2" borderId="0" xfId="0" applyFont="1" applyFill="1"/>
    <xf numFmtId="0" fontId="12" fillId="2" borderId="1" xfId="0" applyFont="1" applyFill="1" applyBorder="1"/>
    <xf numFmtId="0" fontId="14" fillId="2" borderId="0" xfId="0" applyFont="1" applyFill="1" applyAlignment="1">
      <alignment horizontal="center"/>
    </xf>
    <xf numFmtId="43" fontId="11" fillId="0" borderId="0" xfId="1" applyFont="1" applyAlignment="1">
      <alignment horizontal="center"/>
    </xf>
    <xf numFmtId="0" fontId="2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20" fillId="0" borderId="0" xfId="0" applyFont="1"/>
    <xf numFmtId="0" fontId="19" fillId="0" borderId="0" xfId="0" applyFont="1"/>
    <xf numFmtId="0" fontId="19" fillId="2" borderId="1" xfId="0" applyFont="1" applyFill="1" applyBorder="1" applyAlignment="1">
      <alignment horizontal="left"/>
    </xf>
    <xf numFmtId="0" fontId="20" fillId="9" borderId="0" xfId="0" applyFont="1" applyFill="1"/>
    <xf numFmtId="43" fontId="19" fillId="0" borderId="1" xfId="1" applyFont="1" applyBorder="1" applyAlignment="1">
      <alignment horizontal="center"/>
    </xf>
    <xf numFmtId="43" fontId="20" fillId="0" borderId="0" xfId="1" applyFont="1" applyAlignment="1">
      <alignment horizontal="center"/>
    </xf>
    <xf numFmtId="43" fontId="20" fillId="0" borderId="0" xfId="1" applyFont="1"/>
    <xf numFmtId="164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/>
    <xf numFmtId="0" fontId="19" fillId="0" borderId="1" xfId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0" fillId="2" borderId="1" xfId="0" applyNumberFormat="1" applyFont="1" applyFill="1" applyBorder="1" applyAlignment="1">
      <alignment horizontal="left" vertical="center" wrapText="1"/>
    </xf>
    <xf numFmtId="165" fontId="20" fillId="9" borderId="1" xfId="0" applyNumberFormat="1" applyFont="1" applyFill="1" applyBorder="1" applyAlignment="1">
      <alignment horizontal="left" vertical="center" wrapText="1"/>
    </xf>
    <xf numFmtId="164" fontId="20" fillId="9" borderId="1" xfId="1" applyNumberFormat="1" applyFont="1" applyFill="1" applyBorder="1" applyAlignment="1">
      <alignment horizontal="center"/>
    </xf>
    <xf numFmtId="164" fontId="20" fillId="9" borderId="1" xfId="1" applyNumberFormat="1" applyFont="1" applyFill="1" applyBorder="1"/>
    <xf numFmtId="165" fontId="20" fillId="10" borderId="1" xfId="0" applyNumberFormat="1" applyFont="1" applyFill="1" applyBorder="1" applyAlignment="1">
      <alignment horizontal="left" vertical="center" wrapText="1"/>
    </xf>
    <xf numFmtId="164" fontId="20" fillId="10" borderId="1" xfId="1" applyNumberFormat="1" applyFont="1" applyFill="1" applyBorder="1" applyAlignment="1">
      <alignment horizontal="center"/>
    </xf>
    <xf numFmtId="164" fontId="20" fillId="10" borderId="1" xfId="1" applyNumberFormat="1" applyFont="1" applyFill="1" applyBorder="1"/>
    <xf numFmtId="0" fontId="20" fillId="10" borderId="0" xfId="0" applyFont="1" applyFill="1"/>
    <xf numFmtId="0" fontId="21" fillId="10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6" fillId="0" borderId="0" xfId="4" applyFont="1"/>
    <xf numFmtId="0" fontId="4" fillId="2" borderId="1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20" fillId="3" borderId="1" xfId="4" applyFont="1" applyFill="1" applyBorder="1" applyAlignment="1">
      <alignment horizontal="left" vertical="top" wrapText="1"/>
    </xf>
    <xf numFmtId="2" fontId="22" fillId="3" borderId="2" xfId="4" applyNumberFormat="1" applyFont="1" applyFill="1" applyBorder="1" applyAlignment="1">
      <alignment horizontal="center"/>
    </xf>
    <xf numFmtId="2" fontId="23" fillId="3" borderId="2" xfId="4" applyNumberFormat="1" applyFont="1" applyFill="1" applyBorder="1" applyAlignment="1">
      <alignment horizontal="center"/>
    </xf>
    <xf numFmtId="2" fontId="6" fillId="0" borderId="0" xfId="4" applyNumberFormat="1" applyFont="1"/>
    <xf numFmtId="0" fontId="20" fillId="13" borderId="1" xfId="4" applyFont="1" applyFill="1" applyBorder="1" applyAlignment="1">
      <alignment horizontal="left" vertical="top" wrapText="1"/>
    </xf>
    <xf numFmtId="2" fontId="22" fillId="13" borderId="1" xfId="4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left"/>
    </xf>
    <xf numFmtId="0" fontId="22" fillId="4" borderId="5" xfId="4" applyFont="1" applyFill="1" applyBorder="1" applyAlignment="1">
      <alignment horizontal="center" vertical="center"/>
    </xf>
    <xf numFmtId="0" fontId="6" fillId="0" borderId="1" xfId="4" applyFont="1" applyBorder="1"/>
    <xf numFmtId="2" fontId="6" fillId="0" borderId="1" xfId="4" applyNumberFormat="1" applyFont="1" applyBorder="1" applyAlignment="1">
      <alignment horizontal="center"/>
    </xf>
    <xf numFmtId="0" fontId="6" fillId="14" borderId="5" xfId="4" applyFont="1" applyFill="1" applyBorder="1" applyAlignment="1">
      <alignment horizontal="center"/>
    </xf>
    <xf numFmtId="0" fontId="6" fillId="11" borderId="1" xfId="4" applyFont="1" applyFill="1" applyBorder="1" applyAlignment="1">
      <alignment horizontal="center"/>
    </xf>
    <xf numFmtId="2" fontId="6" fillId="11" borderId="1" xfId="5" applyNumberFormat="1" applyFont="1" applyFill="1" applyBorder="1" applyAlignment="1">
      <alignment horizontal="center"/>
    </xf>
    <xf numFmtId="2" fontId="6" fillId="12" borderId="5" xfId="4" applyNumberFormat="1" applyFont="1" applyFill="1" applyBorder="1" applyAlignment="1">
      <alignment horizontal="center"/>
    </xf>
    <xf numFmtId="0" fontId="6" fillId="12" borderId="1" xfId="4" applyFont="1" applyFill="1" applyBorder="1"/>
    <xf numFmtId="2" fontId="6" fillId="12" borderId="1" xfId="4" applyNumberFormat="1" applyFont="1" applyFill="1" applyBorder="1" applyAlignment="1">
      <alignment horizontal="center"/>
    </xf>
    <xf numFmtId="0" fontId="6" fillId="12" borderId="0" xfId="4" applyFont="1" applyFill="1"/>
    <xf numFmtId="0" fontId="4" fillId="2" borderId="1" xfId="0" applyFont="1" applyFill="1" applyBorder="1" applyAlignment="1">
      <alignment horizontal="center" vertical="center"/>
    </xf>
    <xf numFmtId="165" fontId="19" fillId="1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5" fontId="19" fillId="4" borderId="1" xfId="0" applyNumberFormat="1" applyFont="1" applyFill="1" applyBorder="1" applyAlignment="1">
      <alignment horizontal="left" vertical="center" wrapText="1"/>
    </xf>
    <xf numFmtId="0" fontId="19" fillId="4" borderId="0" xfId="0" applyFont="1" applyFill="1"/>
    <xf numFmtId="43" fontId="19" fillId="0" borderId="1" xfId="1" applyFont="1" applyBorder="1"/>
    <xf numFmtId="0" fontId="20" fillId="9" borderId="1" xfId="0" applyFont="1" applyFill="1" applyBorder="1"/>
    <xf numFmtId="0" fontId="19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4" fontId="24" fillId="10" borderId="1" xfId="1" applyNumberFormat="1" applyFont="1" applyFill="1" applyBorder="1"/>
    <xf numFmtId="0" fontId="19" fillId="13" borderId="1" xfId="0" applyFont="1" applyFill="1" applyBorder="1" applyAlignment="1">
      <alignment horizontal="left" vertical="center" wrapText="1"/>
    </xf>
    <xf numFmtId="0" fontId="19" fillId="13" borderId="0" xfId="0" applyFont="1" applyFill="1"/>
    <xf numFmtId="0" fontId="26" fillId="8" borderId="1" xfId="0" applyFont="1" applyFill="1" applyBorder="1" applyAlignment="1">
      <alignment horizontal="left" vertical="center"/>
    </xf>
    <xf numFmtId="165" fontId="19" fillId="8" borderId="1" xfId="0" applyNumberFormat="1" applyFont="1" applyFill="1" applyBorder="1" applyAlignment="1">
      <alignment horizontal="left" vertical="center" wrapText="1"/>
    </xf>
    <xf numFmtId="164" fontId="19" fillId="8" borderId="1" xfId="1" applyNumberFormat="1" applyFont="1" applyFill="1" applyBorder="1" applyAlignment="1">
      <alignment horizontal="center"/>
    </xf>
    <xf numFmtId="164" fontId="25" fillId="8" borderId="1" xfId="1" applyNumberFormat="1" applyFont="1" applyFill="1" applyBorder="1" applyAlignment="1">
      <alignment horizontal="center"/>
    </xf>
    <xf numFmtId="164" fontId="19" fillId="8" borderId="1" xfId="1" applyNumberFormat="1" applyFont="1" applyFill="1" applyBorder="1"/>
    <xf numFmtId="0" fontId="19" fillId="8" borderId="0" xfId="0" applyFont="1" applyFill="1"/>
    <xf numFmtId="164" fontId="25" fillId="9" borderId="1" xfId="1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165" fontId="19" fillId="3" borderId="1" xfId="0" applyNumberFormat="1" applyFont="1" applyFill="1" applyBorder="1"/>
    <xf numFmtId="165" fontId="19" fillId="3" borderId="1" xfId="0" applyNumberFormat="1" applyFont="1" applyFill="1" applyBorder="1" applyAlignment="1">
      <alignment horizontal="left" vertical="center" wrapText="1"/>
    </xf>
    <xf numFmtId="0" fontId="19" fillId="3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2" fillId="1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20" fillId="3" borderId="0" xfId="0" applyFont="1" applyFill="1"/>
    <xf numFmtId="0" fontId="12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43" fontId="11" fillId="4" borderId="0" xfId="1" applyFont="1" applyFill="1" applyAlignment="1">
      <alignment horizontal="center"/>
    </xf>
    <xf numFmtId="43" fontId="11" fillId="13" borderId="0" xfId="1" applyFont="1" applyFill="1" applyAlignment="1">
      <alignment horizontal="center"/>
    </xf>
    <xf numFmtId="0" fontId="20" fillId="5" borderId="1" xfId="0" applyFont="1" applyFill="1" applyBorder="1" applyAlignment="1">
      <alignment horizontal="left" vertical="center" wrapText="1"/>
    </xf>
    <xf numFmtId="0" fontId="19" fillId="18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20" fillId="2" borderId="1" xfId="0" applyFont="1" applyFill="1" applyBorder="1"/>
    <xf numFmtId="0" fontId="19" fillId="3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43" fontId="19" fillId="13" borderId="0" xfId="1" applyFont="1" applyFill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43" fontId="19" fillId="4" borderId="0" xfId="1" applyFont="1" applyFill="1" applyAlignment="1">
      <alignment horizontal="center"/>
    </xf>
    <xf numFmtId="0" fontId="20" fillId="0" borderId="0" xfId="3" applyFont="1"/>
    <xf numFmtId="43" fontId="22" fillId="3" borderId="1" xfId="1" applyFont="1" applyFill="1" applyBorder="1" applyAlignment="1">
      <alignment horizontal="center" vertical="center"/>
    </xf>
    <xf numFmtId="43" fontId="22" fillId="13" borderId="1" xfId="1" applyFont="1" applyFill="1" applyBorder="1" applyAlignment="1">
      <alignment horizontal="center" vertical="center"/>
    </xf>
    <xf numFmtId="43" fontId="6" fillId="0" borderId="0" xfId="4" applyNumberFormat="1" applyFont="1"/>
    <xf numFmtId="0" fontId="28" fillId="16" borderId="1" xfId="0" applyFont="1" applyFill="1" applyBorder="1" applyAlignment="1">
      <alignment horizontal="center" vertical="center" wrapText="1" readingOrder="1"/>
    </xf>
    <xf numFmtId="0" fontId="28" fillId="3" borderId="1" xfId="0" applyFont="1" applyFill="1" applyBorder="1" applyAlignment="1">
      <alignment horizontal="left" vertical="top" wrapText="1" readingOrder="1"/>
    </xf>
    <xf numFmtId="0" fontId="28" fillId="3" borderId="1" xfId="0" applyFont="1" applyFill="1" applyBorder="1" applyAlignment="1">
      <alignment horizontal="center" vertical="top" wrapText="1" readingOrder="1"/>
    </xf>
    <xf numFmtId="4" fontId="29" fillId="3" borderId="1" xfId="0" applyNumberFormat="1" applyFont="1" applyFill="1" applyBorder="1" applyAlignment="1">
      <alignment horizontal="center" vertical="top" wrapText="1" readingOrder="1"/>
    </xf>
    <xf numFmtId="4" fontId="28" fillId="3" borderId="1" xfId="0" applyNumberFormat="1" applyFont="1" applyFill="1" applyBorder="1" applyAlignment="1">
      <alignment horizontal="center" vertical="center" wrapText="1" readingOrder="1"/>
    </xf>
    <xf numFmtId="4" fontId="30" fillId="3" borderId="1" xfId="0" applyNumberFormat="1" applyFont="1" applyFill="1" applyBorder="1" applyAlignment="1">
      <alignment horizontal="center" vertical="center" wrapText="1" readingOrder="1"/>
    </xf>
    <xf numFmtId="0" fontId="28" fillId="17" borderId="1" xfId="0" applyFont="1" applyFill="1" applyBorder="1" applyAlignment="1">
      <alignment horizontal="left" vertical="top" wrapText="1" readingOrder="1"/>
    </xf>
    <xf numFmtId="4" fontId="28" fillId="17" borderId="1" xfId="0" applyNumberFormat="1" applyFont="1" applyFill="1" applyBorder="1" applyAlignment="1">
      <alignment horizontal="center" vertical="top" wrapText="1" readingOrder="1"/>
    </xf>
    <xf numFmtId="4" fontId="29" fillId="17" borderId="1" xfId="0" applyNumberFormat="1" applyFont="1" applyFill="1" applyBorder="1" applyAlignment="1">
      <alignment horizontal="center" vertical="top" wrapText="1" readingOrder="1"/>
    </xf>
    <xf numFmtId="4" fontId="28" fillId="17" borderId="1" xfId="0" applyNumberFormat="1" applyFont="1" applyFill="1" applyBorder="1" applyAlignment="1">
      <alignment horizontal="center" vertical="center" wrapText="1" readingOrder="1"/>
    </xf>
    <xf numFmtId="4" fontId="30" fillId="9" borderId="1" xfId="0" applyNumberFormat="1" applyFont="1" applyFill="1" applyBorder="1" applyAlignment="1">
      <alignment horizontal="center" vertical="center" wrapText="1" readingOrder="1"/>
    </xf>
    <xf numFmtId="0" fontId="28" fillId="13" borderId="1" xfId="0" applyFont="1" applyFill="1" applyBorder="1" applyAlignment="1">
      <alignment horizontal="left" vertical="top" wrapText="1" readingOrder="1"/>
    </xf>
    <xf numFmtId="4" fontId="28" fillId="13" borderId="1" xfId="0" applyNumberFormat="1" applyFont="1" applyFill="1" applyBorder="1" applyAlignment="1">
      <alignment horizontal="center" vertical="top" wrapText="1" readingOrder="1"/>
    </xf>
    <xf numFmtId="4" fontId="29" fillId="13" borderId="1" xfId="0" applyNumberFormat="1" applyFont="1" applyFill="1" applyBorder="1" applyAlignment="1">
      <alignment horizontal="center" vertical="top" wrapText="1" readingOrder="1"/>
    </xf>
    <xf numFmtId="4" fontId="28" fillId="13" borderId="1" xfId="0" applyNumberFormat="1" applyFont="1" applyFill="1" applyBorder="1" applyAlignment="1">
      <alignment horizontal="center" vertical="center" wrapText="1" readingOrder="1"/>
    </xf>
    <xf numFmtId="4" fontId="30" fillId="13" borderId="1" xfId="0" applyNumberFormat="1" applyFont="1" applyFill="1" applyBorder="1" applyAlignment="1">
      <alignment horizontal="center" vertical="center" wrapText="1" readingOrder="1"/>
    </xf>
    <xf numFmtId="0" fontId="28" fillId="4" borderId="1" xfId="0" applyFont="1" applyFill="1" applyBorder="1" applyAlignment="1">
      <alignment horizontal="left" wrapText="1" readingOrder="1"/>
    </xf>
    <xf numFmtId="4" fontId="28" fillId="4" borderId="1" xfId="0" applyNumberFormat="1" applyFont="1" applyFill="1" applyBorder="1" applyAlignment="1">
      <alignment horizontal="center" wrapText="1" readingOrder="1"/>
    </xf>
    <xf numFmtId="0" fontId="29" fillId="4" borderId="1" xfId="0" applyFont="1" applyFill="1" applyBorder="1" applyAlignment="1">
      <alignment horizontal="center" wrapText="1" readingOrder="1"/>
    </xf>
    <xf numFmtId="4" fontId="28" fillId="4" borderId="1" xfId="0" applyNumberFormat="1" applyFont="1" applyFill="1" applyBorder="1" applyAlignment="1">
      <alignment horizontal="center" vertical="center" wrapText="1" readingOrder="1"/>
    </xf>
    <xf numFmtId="0" fontId="28" fillId="12" borderId="1" xfId="0" applyFont="1" applyFill="1" applyBorder="1" applyAlignment="1">
      <alignment horizontal="center" wrapText="1" readingOrder="1"/>
    </xf>
    <xf numFmtId="4" fontId="28" fillId="12" borderId="1" xfId="0" applyNumberFormat="1" applyFont="1" applyFill="1" applyBorder="1" applyAlignment="1">
      <alignment horizontal="center" vertical="center" wrapText="1" readingOrder="1"/>
    </xf>
    <xf numFmtId="0" fontId="28" fillId="7" borderId="1" xfId="0" applyFont="1" applyFill="1" applyBorder="1" applyAlignment="1">
      <alignment horizontal="center" wrapText="1" readingOrder="1"/>
    </xf>
    <xf numFmtId="2" fontId="28" fillId="7" borderId="1" xfId="0" applyNumberFormat="1" applyFont="1" applyFill="1" applyBorder="1" applyAlignment="1">
      <alignment horizontal="center" vertical="center" wrapText="1" readingOrder="1"/>
    </xf>
    <xf numFmtId="4" fontId="30" fillId="7" borderId="1" xfId="0" applyNumberFormat="1" applyFont="1" applyFill="1" applyBorder="1" applyAlignment="1">
      <alignment horizontal="center" vertical="center" wrapText="1" readingOrder="1"/>
    </xf>
    <xf numFmtId="0" fontId="28" fillId="4" borderId="1" xfId="0" applyFont="1" applyFill="1" applyBorder="1" applyAlignment="1">
      <alignment horizontal="center" wrapText="1" readingOrder="1"/>
    </xf>
    <xf numFmtId="2" fontId="28" fillId="4" borderId="1" xfId="0" applyNumberFormat="1" applyFont="1" applyFill="1" applyBorder="1" applyAlignment="1">
      <alignment horizontal="center" vertical="center" wrapText="1" readingOrder="1"/>
    </xf>
    <xf numFmtId="43" fontId="22" fillId="4" borderId="1" xfId="1" applyFont="1" applyFill="1" applyBorder="1" applyAlignment="1">
      <alignment horizontal="center" vertical="center"/>
    </xf>
    <xf numFmtId="43" fontId="22" fillId="0" borderId="1" xfId="1" applyFont="1" applyFill="1" applyBorder="1" applyAlignment="1">
      <alignment horizontal="center" vertical="center"/>
    </xf>
    <xf numFmtId="2" fontId="31" fillId="15" borderId="1" xfId="4" applyNumberFormat="1" applyFont="1" applyFill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0" fontId="20" fillId="18" borderId="1" xfId="4" applyFont="1" applyFill="1" applyBorder="1" applyAlignment="1">
      <alignment horizontal="left"/>
    </xf>
    <xf numFmtId="0" fontId="23" fillId="18" borderId="5" xfId="4" applyFont="1" applyFill="1" applyBorder="1" applyAlignment="1">
      <alignment horizontal="center" vertical="center"/>
    </xf>
    <xf numFmtId="0" fontId="20" fillId="0" borderId="0" xfId="4" applyFont="1"/>
    <xf numFmtId="165" fontId="19" fillId="18" borderId="1" xfId="0" applyNumberFormat="1" applyFont="1" applyFill="1" applyBorder="1" applyAlignment="1">
      <alignment horizontal="left" vertical="center" wrapText="1"/>
    </xf>
    <xf numFmtId="0" fontId="19" fillId="18" borderId="0" xfId="0" applyFont="1" applyFill="1"/>
    <xf numFmtId="164" fontId="20" fillId="0" borderId="1" xfId="1" applyNumberFormat="1" applyFont="1" applyFill="1" applyBorder="1" applyAlignment="1">
      <alignment horizontal="center"/>
    </xf>
    <xf numFmtId="164" fontId="20" fillId="2" borderId="1" xfId="1" applyNumberFormat="1" applyFont="1" applyFill="1" applyBorder="1" applyAlignment="1">
      <alignment horizontal="center"/>
    </xf>
    <xf numFmtId="164" fontId="20" fillId="2" borderId="1" xfId="1" applyNumberFormat="1" applyFont="1" applyFill="1" applyBorder="1"/>
    <xf numFmtId="164" fontId="25" fillId="2" borderId="1" xfId="1" applyNumberFormat="1" applyFont="1" applyFill="1" applyBorder="1" applyAlignment="1">
      <alignment horizontal="center"/>
    </xf>
    <xf numFmtId="0" fontId="19" fillId="19" borderId="1" xfId="0" applyFont="1" applyFill="1" applyBorder="1" applyAlignment="1">
      <alignment horizontal="left" vertical="center" wrapText="1"/>
    </xf>
    <xf numFmtId="165" fontId="20" fillId="19" borderId="1" xfId="0" applyNumberFormat="1" applyFont="1" applyFill="1" applyBorder="1" applyAlignment="1">
      <alignment horizontal="left" vertical="center" wrapText="1"/>
    </xf>
    <xf numFmtId="164" fontId="20" fillId="19" borderId="1" xfId="1" applyNumberFormat="1" applyFont="1" applyFill="1" applyBorder="1" applyAlignment="1">
      <alignment horizontal="center"/>
    </xf>
    <xf numFmtId="164" fontId="25" fillId="19" borderId="1" xfId="1" applyNumberFormat="1" applyFont="1" applyFill="1" applyBorder="1" applyAlignment="1">
      <alignment horizontal="center"/>
    </xf>
    <xf numFmtId="164" fontId="20" fillId="19" borderId="1" xfId="1" applyNumberFormat="1" applyFont="1" applyFill="1" applyBorder="1"/>
    <xf numFmtId="43" fontId="11" fillId="19" borderId="0" xfId="1" applyFont="1" applyFill="1" applyAlignment="1">
      <alignment horizontal="center"/>
    </xf>
    <xf numFmtId="0" fontId="20" fillId="19" borderId="0" xfId="0" applyFont="1" applyFill="1"/>
    <xf numFmtId="43" fontId="22" fillId="18" borderId="1" xfId="1" applyFont="1" applyFill="1" applyBorder="1" applyAlignment="1">
      <alignment horizontal="center" vertical="center"/>
    </xf>
    <xf numFmtId="4" fontId="32" fillId="18" borderId="1" xfId="0" applyNumberFormat="1" applyFont="1" applyFill="1" applyBorder="1" applyAlignment="1">
      <alignment horizontal="center" wrapText="1" readingOrder="1"/>
    </xf>
    <xf numFmtId="0" fontId="33" fillId="18" borderId="1" xfId="0" applyFont="1" applyFill="1" applyBorder="1" applyAlignment="1">
      <alignment horizontal="left" wrapText="1" readingOrder="1"/>
    </xf>
    <xf numFmtId="4" fontId="33" fillId="18" borderId="1" xfId="0" applyNumberFormat="1" applyFont="1" applyFill="1" applyBorder="1" applyAlignment="1">
      <alignment horizontal="center" vertical="center" wrapText="1" readingOrder="1"/>
    </xf>
    <xf numFmtId="0" fontId="34" fillId="0" borderId="0" xfId="0" applyFont="1"/>
    <xf numFmtId="43" fontId="20" fillId="0" borderId="0" xfId="4" applyNumberFormat="1" applyFont="1"/>
    <xf numFmtId="4" fontId="35" fillId="4" borderId="1" xfId="0" applyNumberFormat="1" applyFont="1" applyFill="1" applyBorder="1" applyAlignment="1">
      <alignment horizontal="center" vertical="center" wrapText="1" readingOrder="1"/>
    </xf>
    <xf numFmtId="4" fontId="35" fillId="12" borderId="1" xfId="0" applyNumberFormat="1" applyFont="1" applyFill="1" applyBorder="1" applyAlignment="1">
      <alignment horizontal="center" vertical="center" wrapText="1" readingOrder="1"/>
    </xf>
    <xf numFmtId="0" fontId="20" fillId="11" borderId="1" xfId="4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2" borderId="3" xfId="0" applyFont="1" applyFill="1" applyBorder="1" applyAlignment="1">
      <alignment horizontal="left" vertical="center" wrapText="1"/>
    </xf>
    <xf numFmtId="2" fontId="28" fillId="4" borderId="1" xfId="1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/>
    </xf>
    <xf numFmtId="0" fontId="28" fillId="17" borderId="1" xfId="0" applyFont="1" applyFill="1" applyBorder="1" applyAlignment="1">
      <alignment horizontal="center" vertical="top" wrapText="1" readingOrder="1"/>
    </xf>
    <xf numFmtId="0" fontId="28" fillId="13" borderId="1" xfId="0" applyFont="1" applyFill="1" applyBorder="1" applyAlignment="1">
      <alignment horizontal="center" vertical="top" wrapText="1" readingOrder="1"/>
    </xf>
    <xf numFmtId="0" fontId="33" fillId="18" borderId="1" xfId="0" applyFont="1" applyFill="1" applyBorder="1" applyAlignment="1">
      <alignment horizontal="center" wrapText="1" readingOrder="1"/>
    </xf>
    <xf numFmtId="0" fontId="6" fillId="8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 wrapText="1" readingOrder="1"/>
    </xf>
    <xf numFmtId="0" fontId="28" fillId="16" borderId="3" xfId="0" applyFont="1" applyFill="1" applyBorder="1" applyAlignment="1">
      <alignment horizontal="center" vertical="center" wrapText="1" readingOrder="1"/>
    </xf>
    <xf numFmtId="0" fontId="28" fillId="16" borderId="4" xfId="0" applyFont="1" applyFill="1" applyBorder="1" applyAlignment="1">
      <alignment horizontal="center" vertical="center" wrapText="1" readingOrder="1"/>
    </xf>
    <xf numFmtId="0" fontId="28" fillId="16" borderId="5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/>
    </xf>
    <xf numFmtId="0" fontId="6" fillId="14" borderId="3" xfId="4" applyFont="1" applyFill="1" applyBorder="1" applyAlignment="1">
      <alignment horizontal="center" vertical="center"/>
    </xf>
    <xf numFmtId="0" fontId="6" fillId="14" borderId="4" xfId="4" applyFont="1" applyFill="1" applyBorder="1" applyAlignment="1">
      <alignment horizontal="center" vertical="center"/>
    </xf>
    <xf numFmtId="0" fontId="6" fillId="14" borderId="5" xfId="4" applyFont="1" applyFill="1" applyBorder="1" applyAlignment="1">
      <alignment horizontal="center" vertical="center"/>
    </xf>
    <xf numFmtId="0" fontId="6" fillId="8" borderId="11" xfId="4" applyFont="1" applyFill="1" applyBorder="1" applyAlignment="1">
      <alignment horizontal="center" vertical="center"/>
    </xf>
    <xf numFmtId="0" fontId="6" fillId="8" borderId="12" xfId="4" applyFont="1" applyFill="1" applyBorder="1" applyAlignment="1">
      <alignment horizontal="center" vertical="center"/>
    </xf>
    <xf numFmtId="0" fontId="6" fillId="8" borderId="9" xfId="4" applyFont="1" applyFill="1" applyBorder="1" applyAlignment="1">
      <alignment horizontal="center" vertical="center"/>
    </xf>
    <xf numFmtId="0" fontId="6" fillId="8" borderId="13" xfId="4" applyFont="1" applyFill="1" applyBorder="1" applyAlignment="1">
      <alignment horizontal="center" vertical="center"/>
    </xf>
    <xf numFmtId="0" fontId="6" fillId="8" borderId="8" xfId="4" applyFont="1" applyFill="1" applyBorder="1" applyAlignment="1">
      <alignment horizontal="center" vertical="center"/>
    </xf>
    <xf numFmtId="0" fontId="6" fillId="8" borderId="10" xfId="4" applyFont="1" applyFill="1" applyBorder="1" applyAlignment="1">
      <alignment horizontal="center" vertical="center"/>
    </xf>
    <xf numFmtId="43" fontId="19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 b="1"/>
              <a:t>กราฟแสดงปริมาณร้อยละของขยะคณะวิทยาศาสตร์</a:t>
            </a:r>
            <a:r>
              <a:rPr lang="th-TH" b="1" baseline="0"/>
              <a:t> </a:t>
            </a:r>
          </a:p>
          <a:p>
            <a:pPr>
              <a:defRPr sz="192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 b="1"/>
              <a:t>ปี 256</a:t>
            </a:r>
            <a:r>
              <a:rPr lang="en-US" b="1"/>
              <a:t>8</a:t>
            </a:r>
            <a:endParaRPr lang="th-TH" b="1"/>
          </a:p>
        </c:rich>
      </c:tx>
      <c:layout>
        <c:manualLayout>
          <c:xMode val="edge"/>
          <c:yMode val="edge"/>
          <c:x val="0.35683910849170591"/>
          <c:y val="5.37441462461019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250895225398413E-2"/>
          <c:y val="0.13767670586864086"/>
          <c:w val="0.78261449596147592"/>
          <c:h val="0.74857812323632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'คำนวณ%'!$A$8</c:f>
              <c:strCache>
                <c:ptCount val="1"/>
                <c:pt idx="0">
                  <c:v>%ขยะรีไซเคิล / นำกลับมาใช้ใหม่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'คำนวณ%'!$B$8:$M$8</c:f>
              <c:numCache>
                <c:formatCode>0.00</c:formatCode>
                <c:ptCount val="12"/>
                <c:pt idx="0">
                  <c:v>15.118356409111211</c:v>
                </c:pt>
                <c:pt idx="1">
                  <c:v>10.932607215793057</c:v>
                </c:pt>
                <c:pt idx="2">
                  <c:v>10.569425848625658</c:v>
                </c:pt>
                <c:pt idx="3">
                  <c:v>8.1493655283576416</c:v>
                </c:pt>
                <c:pt idx="4">
                  <c:v>12.130452074771309</c:v>
                </c:pt>
                <c:pt idx="5">
                  <c:v>12.722336641078449</c:v>
                </c:pt>
                <c:pt idx="6">
                  <c:v>10.475939585528627</c:v>
                </c:pt>
                <c:pt idx="7">
                  <c:v>11.859979101358412</c:v>
                </c:pt>
                <c:pt idx="8">
                  <c:v>21.477131018946864</c:v>
                </c:pt>
                <c:pt idx="9">
                  <c:v>29.12501780462669</c:v>
                </c:pt>
                <c:pt idx="10">
                  <c:v>19.629057187017001</c:v>
                </c:pt>
                <c:pt idx="11">
                  <c:v>11.410864017499089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4D1-B970-57ED2A3666AE}"/>
            </c:ext>
          </c:extLst>
        </c:ser>
        <c:ser>
          <c:idx val="1"/>
          <c:order val="1"/>
          <c:tx>
            <c:strRef>
              <c:f>'คำนวณ%'!$A$9</c:f>
              <c:strCache>
                <c:ptCount val="1"/>
                <c:pt idx="0">
                  <c:v>%ปริมาณขยะอินทรีย์/เศษอาหาร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'คำนวณ%'!$B$9:$M$9</c:f>
              <c:numCache>
                <c:formatCode>0.00</c:formatCode>
                <c:ptCount val="12"/>
                <c:pt idx="0">
                  <c:v>37.606074140241184</c:v>
                </c:pt>
                <c:pt idx="1">
                  <c:v>32.675289312457451</c:v>
                </c:pt>
                <c:pt idx="2">
                  <c:v>36.544065527289909</c:v>
                </c:pt>
                <c:pt idx="3">
                  <c:v>38.47916436213081</c:v>
                </c:pt>
                <c:pt idx="4">
                  <c:v>28.900967784701049</c:v>
                </c:pt>
                <c:pt idx="5">
                  <c:v>23.778318666916313</c:v>
                </c:pt>
                <c:pt idx="6">
                  <c:v>21.90902704601335</c:v>
                </c:pt>
                <c:pt idx="7">
                  <c:v>25.078369905956112</c:v>
                </c:pt>
                <c:pt idx="8">
                  <c:v>31.859688643951888</c:v>
                </c:pt>
                <c:pt idx="9">
                  <c:v>33.09565902254694</c:v>
                </c:pt>
                <c:pt idx="10">
                  <c:v>41.289467873702804</c:v>
                </c:pt>
                <c:pt idx="11">
                  <c:v>26.248632883703973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E-44D1-B970-57ED2A3666AE}"/>
            </c:ext>
          </c:extLst>
        </c:ser>
        <c:ser>
          <c:idx val="2"/>
          <c:order val="2"/>
          <c:tx>
            <c:strRef>
              <c:f>'คำนวณ%'!$A$10</c:f>
              <c:strCache>
                <c:ptCount val="1"/>
                <c:pt idx="0">
                  <c:v>%ปริมาณขยะทั่วไป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'คำนวณ%'!$B$10:$M$10</c:f>
              <c:numCache>
                <c:formatCode>0.00</c:formatCode>
                <c:ptCount val="12"/>
                <c:pt idx="0">
                  <c:v>47.275569450647609</c:v>
                </c:pt>
                <c:pt idx="1">
                  <c:v>56.221919673247108</c:v>
                </c:pt>
                <c:pt idx="2">
                  <c:v>52.492714814523111</c:v>
                </c:pt>
                <c:pt idx="3">
                  <c:v>52.581343531233685</c:v>
                </c:pt>
                <c:pt idx="4">
                  <c:v>58.968580140527642</c:v>
                </c:pt>
                <c:pt idx="5">
                  <c:v>63.499344692005252</c:v>
                </c:pt>
                <c:pt idx="6">
                  <c:v>67.615033368458029</c:v>
                </c:pt>
                <c:pt idx="7">
                  <c:v>63.061650992685479</c:v>
                </c:pt>
                <c:pt idx="8">
                  <c:v>46.236775413331195</c:v>
                </c:pt>
                <c:pt idx="9">
                  <c:v>36.924701091737816</c:v>
                </c:pt>
                <c:pt idx="10">
                  <c:v>39.081474939280191</c:v>
                </c:pt>
                <c:pt idx="11">
                  <c:v>62.340503098796937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E-44D1-B970-57ED2A3666AE}"/>
            </c:ext>
          </c:extLst>
        </c:ser>
        <c:ser>
          <c:idx val="4"/>
          <c:order val="3"/>
          <c:tx>
            <c:strRef>
              <c:f>'คำนวณ%'!$A$11</c:f>
              <c:strCache>
                <c:ptCount val="1"/>
                <c:pt idx="0">
                  <c:v>% ขยะอันตราย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'คำนวณ%'!$B$11:$M$11</c:f>
              <c:numCache>
                <c:formatCode>0.00</c:formatCode>
                <c:ptCount val="12"/>
                <c:pt idx="0">
                  <c:v>0</c:v>
                </c:pt>
                <c:pt idx="1">
                  <c:v>0.17018379850238258</c:v>
                </c:pt>
                <c:pt idx="2">
                  <c:v>0.39379380956131366</c:v>
                </c:pt>
                <c:pt idx="3">
                  <c:v>0.79012657827784005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0.42640492377006312</c:v>
                </c:pt>
                <c:pt idx="9">
                  <c:v>0.85462208108855409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6-4708-B862-FAF9F8962A14}"/>
            </c:ext>
          </c:extLst>
        </c:ser>
        <c:ser>
          <c:idx val="3"/>
          <c:order val="4"/>
          <c:tx>
            <c:strRef>
              <c:f>'คำนวณ%'!$A$12</c:f>
              <c:strCache>
                <c:ptCount val="1"/>
                <c:pt idx="0">
                  <c:v>%การนำของเสียกลับมาใช้ประโยชน์</c:v>
                </c:pt>
              </c:strCache>
            </c:strRef>
          </c:tx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'คำนวณ%'!$B$12:$M$12</c:f>
              <c:numCache>
                <c:formatCode>0.00</c:formatCode>
                <c:ptCount val="12"/>
                <c:pt idx="0">
                  <c:v>52.724430549352398</c:v>
                </c:pt>
                <c:pt idx="1">
                  <c:v>43.607896528250514</c:v>
                </c:pt>
                <c:pt idx="2">
                  <c:v>47.113491375915572</c:v>
                </c:pt>
                <c:pt idx="3">
                  <c:v>46.628529890488451</c:v>
                </c:pt>
                <c:pt idx="4">
                  <c:v>41.031419859472358</c:v>
                </c:pt>
                <c:pt idx="5">
                  <c:v>36.500655307994762</c:v>
                </c:pt>
                <c:pt idx="6">
                  <c:v>32.384966631541978</c:v>
                </c:pt>
                <c:pt idx="7">
                  <c:v>36.938349007314521</c:v>
                </c:pt>
                <c:pt idx="8">
                  <c:v>53.336819662898748</c:v>
                </c:pt>
                <c:pt idx="9">
                  <c:v>62.220676827173634</c:v>
                </c:pt>
                <c:pt idx="10">
                  <c:v>60.918525060719801</c:v>
                </c:pt>
                <c:pt idx="11">
                  <c:v>37.659496901203056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E-44D1-B970-57ED2A366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919903"/>
        <c:axId val="1"/>
      </c:barChart>
      <c:catAx>
        <c:axId val="167891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16789199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86826147638992"/>
          <c:y val="0.41582052385820795"/>
          <c:w val="0.15595788680198822"/>
          <c:h val="0.23809128424610398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 b="1"/>
              <a:t>ปริมาณขยะคณะวิทยาศาสตร์</a:t>
            </a:r>
            <a:r>
              <a:rPr lang="th-TH" b="1" baseline="0"/>
              <a:t> </a:t>
            </a:r>
          </a:p>
          <a:p>
            <a:pPr>
              <a:defRPr sz="192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 b="1"/>
              <a:t>ปี 256</a:t>
            </a:r>
            <a:r>
              <a:rPr lang="en-US" b="1"/>
              <a:t>8</a:t>
            </a:r>
          </a:p>
        </c:rich>
      </c:tx>
      <c:layout>
        <c:manualLayout>
          <c:xMode val="edge"/>
          <c:yMode val="edge"/>
          <c:x val="0.41322586957197377"/>
          <c:y val="5.336703691470281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305051537825802E-2"/>
          <c:y val="0.13767664276903188"/>
          <c:w val="0.78261449596147592"/>
          <c:h val="0.74857812323632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'คำนวณ%'!$A$3</c:f>
              <c:strCache>
                <c:ptCount val="1"/>
                <c:pt idx="0">
                  <c:v>ขยะอินทรีย์/เศษอาหาร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'คำนวณ%'!$B$3:$M$3</c:f>
              <c:numCache>
                <c:formatCode>0.00</c:formatCode>
                <c:ptCount val="12"/>
                <c:pt idx="0">
                  <c:v>505.2</c:v>
                </c:pt>
                <c:pt idx="1">
                  <c:v>480</c:v>
                </c:pt>
                <c:pt idx="2">
                  <c:v>464</c:v>
                </c:pt>
                <c:pt idx="3">
                  <c:v>243.5</c:v>
                </c:pt>
                <c:pt idx="4">
                  <c:v>218</c:v>
                </c:pt>
                <c:pt idx="5">
                  <c:v>254</c:v>
                </c:pt>
                <c:pt idx="6">
                  <c:v>249.5</c:v>
                </c:pt>
                <c:pt idx="7">
                  <c:v>240</c:v>
                </c:pt>
                <c:pt idx="8">
                  <c:v>396</c:v>
                </c:pt>
                <c:pt idx="9">
                  <c:v>395</c:v>
                </c:pt>
                <c:pt idx="10">
                  <c:v>561</c:v>
                </c:pt>
                <c:pt idx="11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0-4486-A042-F33CC2C06495}"/>
            </c:ext>
          </c:extLst>
        </c:ser>
        <c:ser>
          <c:idx val="1"/>
          <c:order val="1"/>
          <c:tx>
            <c:strRef>
              <c:f>'คำนวณ%'!$A$4</c:f>
              <c:strCache>
                <c:ptCount val="1"/>
                <c:pt idx="0">
                  <c:v>ขยะทั่วไป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'คำนวณ%'!$B$4:$M$4</c:f>
              <c:numCache>
                <c:formatCode>0.00</c:formatCode>
                <c:ptCount val="12"/>
                <c:pt idx="0">
                  <c:v>635.09999999999991</c:v>
                </c:pt>
                <c:pt idx="1">
                  <c:v>825.9</c:v>
                </c:pt>
                <c:pt idx="2">
                  <c:v>666.5</c:v>
                </c:pt>
                <c:pt idx="3">
                  <c:v>332.73999999999995</c:v>
                </c:pt>
                <c:pt idx="4">
                  <c:v>444.8</c:v>
                </c:pt>
                <c:pt idx="5">
                  <c:v>678.3</c:v>
                </c:pt>
                <c:pt idx="6">
                  <c:v>770</c:v>
                </c:pt>
                <c:pt idx="7">
                  <c:v>603.5</c:v>
                </c:pt>
                <c:pt idx="8">
                  <c:v>574.70000000000005</c:v>
                </c:pt>
                <c:pt idx="9">
                  <c:v>440.7</c:v>
                </c:pt>
                <c:pt idx="10">
                  <c:v>531</c:v>
                </c:pt>
                <c:pt idx="1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0-4486-A042-F33CC2C06495}"/>
            </c:ext>
          </c:extLst>
        </c:ser>
        <c:ser>
          <c:idx val="2"/>
          <c:order val="2"/>
          <c:tx>
            <c:strRef>
              <c:f>'คำนวณ%'!$A$5</c:f>
              <c:strCache>
                <c:ptCount val="1"/>
                <c:pt idx="0">
                  <c:v>ขยะรีไซเคิล / นำกลับมาใช้ใหม่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'คำนวณ%'!$B$5:$M$5</c:f>
              <c:numCache>
                <c:formatCode>General</c:formatCode>
                <c:ptCount val="12"/>
                <c:pt idx="0">
                  <c:v>203.1</c:v>
                </c:pt>
                <c:pt idx="1">
                  <c:v>160.6</c:v>
                </c:pt>
                <c:pt idx="2">
                  <c:v>134.19999999999999</c:v>
                </c:pt>
                <c:pt idx="3">
                  <c:v>51.57</c:v>
                </c:pt>
                <c:pt idx="4">
                  <c:v>91.499999999999986</c:v>
                </c:pt>
                <c:pt idx="5">
                  <c:v>135.89999999999998</c:v>
                </c:pt>
                <c:pt idx="6">
                  <c:v>119.3</c:v>
                </c:pt>
                <c:pt idx="7">
                  <c:v>113.5</c:v>
                </c:pt>
                <c:pt idx="8">
                  <c:v>266.95000000000005</c:v>
                </c:pt>
                <c:pt idx="9">
                  <c:v>347.61</c:v>
                </c:pt>
                <c:pt idx="10">
                  <c:v>266.7</c:v>
                </c:pt>
                <c:pt idx="11">
                  <c:v>93.899999999999991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0-4486-A042-F33CC2C06495}"/>
            </c:ext>
          </c:extLst>
        </c:ser>
        <c:ser>
          <c:idx val="3"/>
          <c:order val="3"/>
          <c:tx>
            <c:strRef>
              <c:f>'คำนวณ%'!$A$6</c:f>
              <c:strCache>
                <c:ptCount val="1"/>
                <c:pt idx="0">
                  <c:v>ขยะอันตราย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'คำนวณ%'!$B$2:$M$2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'คำนวณ%'!$B$6:$M$6</c:f>
              <c:numCache>
                <c:formatCode>General</c:formatCode>
                <c:ptCount val="12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</c:v>
                </c:pt>
                <c:pt idx="9">
                  <c:v>10.200000000000001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4-43C6-8865-6FE9F1C7D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8349775"/>
        <c:axId val="1"/>
      </c:barChart>
      <c:catAx>
        <c:axId val="15883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15883497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04098416284568"/>
          <c:y val="0.37730055302141746"/>
          <c:w val="0.14303586050821729"/>
          <c:h val="0.19308157663704006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12</xdr:row>
      <xdr:rowOff>167640</xdr:rowOff>
    </xdr:from>
    <xdr:to>
      <xdr:col>13</xdr:col>
      <xdr:colOff>274320</xdr:colOff>
      <xdr:row>33</xdr:row>
      <xdr:rowOff>259080</xdr:rowOff>
    </xdr:to>
    <xdr:graphicFrame macro="">
      <xdr:nvGraphicFramePr>
        <xdr:cNvPr id="119858" name="แผนภูมิ 1">
          <a:extLst>
            <a:ext uri="{FF2B5EF4-FFF2-40B4-BE49-F238E27FC236}">
              <a16:creationId xmlns:a16="http://schemas.microsoft.com/office/drawing/2014/main" id="{3D039459-402D-FF2C-9031-6FABCF6E4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502920</xdr:colOff>
      <xdr:row>35</xdr:row>
      <xdr:rowOff>289560</xdr:rowOff>
    </xdr:from>
    <xdr:to>
      <xdr:col>13</xdr:col>
      <xdr:colOff>312420</xdr:colOff>
      <xdr:row>57</xdr:row>
      <xdr:rowOff>60960</xdr:rowOff>
    </xdr:to>
    <xdr:graphicFrame macro="">
      <xdr:nvGraphicFramePr>
        <xdr:cNvPr id="119859" name="แผนภูมิ 1">
          <a:extLst>
            <a:ext uri="{FF2B5EF4-FFF2-40B4-BE49-F238E27FC236}">
              <a16:creationId xmlns:a16="http://schemas.microsoft.com/office/drawing/2014/main" id="{5E99F41A-AED7-A4D6-C36D-7D1F8DA85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3"/>
  <sheetViews>
    <sheetView workbookViewId="0">
      <selection activeCell="A8" sqref="A8"/>
    </sheetView>
  </sheetViews>
  <sheetFormatPr defaultRowHeight="14.4"/>
  <cols>
    <col min="1" max="1" width="24.109375" customWidth="1"/>
    <col min="2" max="32" width="3.6640625" customWidth="1"/>
  </cols>
  <sheetData>
    <row r="1" spans="1:49" ht="23.4">
      <c r="A1" s="1"/>
      <c r="B1" s="1"/>
      <c r="C1" s="2"/>
      <c r="D1" s="2"/>
      <c r="E1" s="2"/>
      <c r="F1" s="2"/>
      <c r="G1" s="2"/>
      <c r="H1" s="2"/>
      <c r="I1" s="2"/>
      <c r="J1" s="2"/>
      <c r="K1" s="3"/>
      <c r="L1" s="2" t="s">
        <v>0</v>
      </c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49" ht="23.4">
      <c r="A2" s="213" t="s">
        <v>1</v>
      </c>
      <c r="B2" s="215" t="s">
        <v>33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I2" s="219" t="s">
        <v>1</v>
      </c>
      <c r="AJ2" s="221" t="s">
        <v>48</v>
      </c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3"/>
      <c r="AV2" s="212" t="s">
        <v>31</v>
      </c>
      <c r="AW2" s="212"/>
    </row>
    <row r="3" spans="1:49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I3" s="220"/>
      <c r="AJ3" s="28" t="s">
        <v>2</v>
      </c>
      <c r="AK3" s="28" t="s">
        <v>3</v>
      </c>
      <c r="AL3" s="28" t="s">
        <v>4</v>
      </c>
      <c r="AM3" s="28" t="s">
        <v>5</v>
      </c>
      <c r="AN3" s="28" t="s">
        <v>6</v>
      </c>
      <c r="AO3" s="28" t="s">
        <v>7</v>
      </c>
      <c r="AP3" s="28" t="s">
        <v>8</v>
      </c>
      <c r="AQ3" s="28" t="s">
        <v>9</v>
      </c>
      <c r="AR3" s="28" t="s">
        <v>10</v>
      </c>
      <c r="AS3" s="28" t="s">
        <v>11</v>
      </c>
      <c r="AT3" s="28" t="s">
        <v>12</v>
      </c>
      <c r="AU3" s="28" t="s">
        <v>13</v>
      </c>
      <c r="AV3" s="28" t="s">
        <v>2</v>
      </c>
      <c r="AW3" s="28" t="s">
        <v>3</v>
      </c>
    </row>
    <row r="4" spans="1:49" ht="46.8">
      <c r="A4" s="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t="s">
        <v>42</v>
      </c>
      <c r="AI4" s="19" t="s">
        <v>43</v>
      </c>
      <c r="AJ4" s="20">
        <v>294.5</v>
      </c>
      <c r="AK4" s="20">
        <v>306.60000000000002</v>
      </c>
      <c r="AL4" s="20">
        <v>268.8</v>
      </c>
      <c r="AM4" s="20">
        <v>266.8</v>
      </c>
      <c r="AN4" s="20">
        <v>269.39999999999998</v>
      </c>
      <c r="AO4" s="20">
        <v>272.39999999999998</v>
      </c>
      <c r="AP4" s="20">
        <v>297.60000000000002</v>
      </c>
      <c r="AQ4" s="20">
        <v>300.8</v>
      </c>
      <c r="AR4" s="20">
        <v>286.7</v>
      </c>
      <c r="AS4" s="20">
        <v>279.60000000000002</v>
      </c>
      <c r="AT4" s="20">
        <v>282.3</v>
      </c>
      <c r="AU4" s="20">
        <v>278.7</v>
      </c>
      <c r="AV4" s="21">
        <v>310.5</v>
      </c>
      <c r="AW4" s="21">
        <v>330.8</v>
      </c>
    </row>
    <row r="5" spans="1:49" ht="23.4">
      <c r="A5" s="6" t="s">
        <v>24</v>
      </c>
      <c r="B5" s="18"/>
      <c r="C5" s="18"/>
      <c r="D5" s="18"/>
      <c r="E5" s="18"/>
      <c r="F5" s="5"/>
      <c r="G5" s="5"/>
      <c r="H5" s="5"/>
      <c r="I5" s="5"/>
      <c r="J5" s="5"/>
      <c r="K5" s="5"/>
      <c r="L5" s="5"/>
      <c r="M5" s="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I5" s="22" t="s">
        <v>14</v>
      </c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4"/>
      <c r="AV5" s="25"/>
      <c r="AW5" s="25"/>
    </row>
    <row r="6" spans="1:49" ht="23.4">
      <c r="A6" s="6" t="s">
        <v>21</v>
      </c>
      <c r="B6" s="18"/>
      <c r="C6" s="18"/>
      <c r="D6" s="18"/>
      <c r="E6" s="18"/>
      <c r="F6" s="5"/>
      <c r="G6" s="5"/>
      <c r="H6" s="5"/>
      <c r="I6" s="5"/>
      <c r="J6" s="5"/>
      <c r="K6" s="5"/>
      <c r="L6" s="5"/>
      <c r="M6" s="5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I6" s="26" t="s">
        <v>15</v>
      </c>
      <c r="AJ6" s="27"/>
      <c r="AK6" s="28">
        <v>0.4</v>
      </c>
      <c r="AL6" s="28"/>
      <c r="AM6" s="28"/>
      <c r="AN6" s="28"/>
      <c r="AO6" s="28"/>
      <c r="AP6" s="28"/>
      <c r="AQ6" s="28">
        <v>0.3</v>
      </c>
      <c r="AR6" s="28"/>
      <c r="AS6" s="28">
        <v>0.3</v>
      </c>
      <c r="AT6" s="28"/>
      <c r="AU6" s="28"/>
      <c r="AV6" s="17"/>
      <c r="AW6" s="17"/>
    </row>
    <row r="7" spans="1:49" ht="23.4">
      <c r="A7" s="6" t="s">
        <v>25</v>
      </c>
      <c r="B7" s="18"/>
      <c r="C7" s="18"/>
      <c r="D7" s="18"/>
      <c r="E7" s="18"/>
      <c r="F7" s="5"/>
      <c r="G7" s="5"/>
      <c r="H7" s="5"/>
      <c r="I7" s="5"/>
      <c r="J7" s="5"/>
      <c r="K7" s="5"/>
      <c r="L7" s="5"/>
      <c r="M7" s="5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I7" s="26" t="s">
        <v>16</v>
      </c>
      <c r="AJ7" s="28">
        <v>0.2</v>
      </c>
      <c r="AK7" s="28"/>
      <c r="AL7" s="28"/>
      <c r="AM7" s="28"/>
      <c r="AN7" s="28"/>
      <c r="AO7" s="28"/>
      <c r="AP7" s="28">
        <v>0.2</v>
      </c>
      <c r="AQ7" s="28"/>
      <c r="AR7" s="28"/>
      <c r="AS7" s="28"/>
      <c r="AT7" s="28"/>
      <c r="AU7" s="28"/>
      <c r="AV7" s="17"/>
      <c r="AW7" s="17"/>
    </row>
    <row r="8" spans="1:49" ht="23.4">
      <c r="A8" s="6" t="s">
        <v>26</v>
      </c>
      <c r="B8" s="18"/>
      <c r="C8" s="18"/>
      <c r="D8" s="18"/>
      <c r="E8" s="18"/>
      <c r="F8" s="5"/>
      <c r="G8" s="5"/>
      <c r="H8" s="5"/>
      <c r="I8" s="5"/>
      <c r="J8" s="5"/>
      <c r="K8" s="5"/>
      <c r="L8" s="5"/>
      <c r="M8" s="5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I8" s="29" t="s">
        <v>17</v>
      </c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17"/>
      <c r="AW8" s="17"/>
    </row>
    <row r="9" spans="1:49" ht="23.4">
      <c r="A9" s="7" t="s">
        <v>18</v>
      </c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I9" s="30" t="s">
        <v>44</v>
      </c>
      <c r="AJ9" s="28">
        <v>3.7</v>
      </c>
      <c r="AK9" s="28">
        <v>3.5</v>
      </c>
      <c r="AL9" s="28">
        <v>2.7</v>
      </c>
      <c r="AM9" s="28">
        <v>2.8</v>
      </c>
      <c r="AN9" s="28">
        <v>2.6</v>
      </c>
      <c r="AO9" s="28">
        <v>3</v>
      </c>
      <c r="AP9" s="28">
        <v>3.1</v>
      </c>
      <c r="AQ9" s="28">
        <v>2.7</v>
      </c>
      <c r="AR9" s="28">
        <v>2.9</v>
      </c>
      <c r="AS9" s="28">
        <v>2.7</v>
      </c>
      <c r="AT9" s="28">
        <v>3.1</v>
      </c>
      <c r="AU9" s="28">
        <v>3.2</v>
      </c>
      <c r="AV9" s="28">
        <v>3.5</v>
      </c>
      <c r="AW9" s="28">
        <v>3.2</v>
      </c>
    </row>
    <row r="10" spans="1:49" ht="23.4">
      <c r="A10" s="8" t="s">
        <v>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I10" s="30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17"/>
      <c r="AW10" s="17"/>
    </row>
    <row r="11" spans="1:49" ht="31.2">
      <c r="A11" s="9" t="s">
        <v>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I11" s="31" t="s">
        <v>45</v>
      </c>
      <c r="AJ11" s="32">
        <f t="shared" ref="AJ11:AW11" si="0">SUM(AJ6:AJ10)</f>
        <v>3.9000000000000004</v>
      </c>
      <c r="AK11" s="32">
        <f t="shared" si="0"/>
        <v>3.9</v>
      </c>
      <c r="AL11" s="32">
        <f t="shared" si="0"/>
        <v>2.7</v>
      </c>
      <c r="AM11" s="32">
        <f t="shared" si="0"/>
        <v>2.8</v>
      </c>
      <c r="AN11" s="32">
        <f t="shared" si="0"/>
        <v>2.6</v>
      </c>
      <c r="AO11" s="32">
        <f t="shared" si="0"/>
        <v>3</v>
      </c>
      <c r="AP11" s="32">
        <f t="shared" si="0"/>
        <v>3.3000000000000003</v>
      </c>
      <c r="AQ11" s="32">
        <f t="shared" si="0"/>
        <v>3</v>
      </c>
      <c r="AR11" s="32">
        <f t="shared" si="0"/>
        <v>2.9</v>
      </c>
      <c r="AS11" s="32">
        <f t="shared" si="0"/>
        <v>3</v>
      </c>
      <c r="AT11" s="32">
        <f t="shared" si="0"/>
        <v>3.1</v>
      </c>
      <c r="AU11" s="32">
        <f t="shared" si="0"/>
        <v>3.2</v>
      </c>
      <c r="AV11" s="32">
        <f t="shared" si="0"/>
        <v>3.5</v>
      </c>
      <c r="AW11" s="32">
        <f t="shared" si="0"/>
        <v>3.2</v>
      </c>
    </row>
    <row r="12" spans="1:49" ht="23.4">
      <c r="A12" s="4" t="s">
        <v>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I12" s="216" t="s">
        <v>18</v>
      </c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8"/>
      <c r="AV12" s="33"/>
      <c r="AW12" s="33"/>
    </row>
    <row r="13" spans="1:49" ht="23.4">
      <c r="A13" s="8" t="s">
        <v>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I13" s="30" t="s">
        <v>19</v>
      </c>
      <c r="AJ13" s="27">
        <v>4.4000000000000004</v>
      </c>
      <c r="AK13" s="28">
        <v>3.8</v>
      </c>
      <c r="AL13" s="28">
        <v>4.5</v>
      </c>
      <c r="AM13" s="28">
        <v>3.9</v>
      </c>
      <c r="AN13" s="28">
        <v>3.6</v>
      </c>
      <c r="AO13" s="28">
        <v>3.8</v>
      </c>
      <c r="AP13" s="28">
        <v>4</v>
      </c>
      <c r="AQ13" s="28">
        <v>3.8</v>
      </c>
      <c r="AR13" s="28">
        <v>4.2</v>
      </c>
      <c r="AS13" s="28">
        <v>4.0999999999999996</v>
      </c>
      <c r="AT13" s="28">
        <v>3.8</v>
      </c>
      <c r="AU13" s="28">
        <v>3.9</v>
      </c>
      <c r="AV13" s="28">
        <v>4.5999999999999996</v>
      </c>
      <c r="AW13" s="28">
        <v>4.8</v>
      </c>
    </row>
    <row r="14" spans="1:49" ht="23.4">
      <c r="A14" s="7" t="s">
        <v>22</v>
      </c>
      <c r="B14" s="18"/>
      <c r="C14" s="18"/>
      <c r="D14" s="18"/>
      <c r="E14" s="18"/>
      <c r="F14" s="5"/>
      <c r="G14" s="5"/>
      <c r="H14" s="5"/>
      <c r="I14" s="5"/>
      <c r="J14" s="5"/>
      <c r="K14" s="5"/>
      <c r="L14" s="5"/>
      <c r="M14" s="5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I14" s="30" t="s">
        <v>46</v>
      </c>
      <c r="AJ14" s="28">
        <v>4.3</v>
      </c>
      <c r="AK14" s="28">
        <v>5.2</v>
      </c>
      <c r="AL14" s="28">
        <v>5.8</v>
      </c>
      <c r="AM14" s="28">
        <v>5.3</v>
      </c>
      <c r="AN14" s="28">
        <v>5.0999999999999996</v>
      </c>
      <c r="AO14" s="28">
        <v>4.7</v>
      </c>
      <c r="AP14" s="28">
        <v>4.4000000000000004</v>
      </c>
      <c r="AQ14" s="28">
        <v>5.0999999999999996</v>
      </c>
      <c r="AR14" s="28">
        <v>4.3</v>
      </c>
      <c r="AS14" s="28">
        <v>4.9000000000000004</v>
      </c>
      <c r="AT14" s="28">
        <v>5.0999999999999996</v>
      </c>
      <c r="AU14" s="28">
        <v>5.3</v>
      </c>
      <c r="AV14" s="28">
        <v>4</v>
      </c>
      <c r="AW14" s="28">
        <v>5</v>
      </c>
    </row>
    <row r="15" spans="1:49" ht="23.4">
      <c r="A15" s="6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I15" s="34" t="s">
        <v>20</v>
      </c>
      <c r="AJ15" s="28">
        <v>3.6</v>
      </c>
      <c r="AK15" s="28">
        <v>3.3</v>
      </c>
      <c r="AL15" s="28">
        <v>4.5</v>
      </c>
      <c r="AM15" s="28">
        <v>2.5</v>
      </c>
      <c r="AN15" s="28">
        <v>2.2999999999999998</v>
      </c>
      <c r="AO15" s="28">
        <v>2.4</v>
      </c>
      <c r="AP15" s="28">
        <v>3.1</v>
      </c>
      <c r="AQ15" s="28">
        <v>3.7</v>
      </c>
      <c r="AR15" s="28">
        <v>4.4000000000000004</v>
      </c>
      <c r="AS15" s="28">
        <v>4.0999999999999996</v>
      </c>
      <c r="AT15" s="28">
        <v>3.9</v>
      </c>
      <c r="AU15" s="28">
        <v>4.2</v>
      </c>
      <c r="AV15" s="28">
        <v>3.5</v>
      </c>
      <c r="AW15" s="28">
        <v>3.3</v>
      </c>
    </row>
    <row r="16" spans="1:49" ht="23.4">
      <c r="A16" s="6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I16" s="30" t="s">
        <v>47</v>
      </c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17"/>
      <c r="AW16" s="17"/>
    </row>
    <row r="17" spans="1:66" ht="23.4">
      <c r="A17" s="6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I17" s="34" t="s">
        <v>21</v>
      </c>
      <c r="AJ17" s="27">
        <v>32.299999999999997</v>
      </c>
      <c r="AK17" s="28">
        <v>36.4</v>
      </c>
      <c r="AL17" s="28">
        <v>38.1</v>
      </c>
      <c r="AM17" s="28">
        <v>24.5</v>
      </c>
      <c r="AN17" s="28">
        <v>25.7</v>
      </c>
      <c r="AO17" s="28">
        <v>26.8</v>
      </c>
      <c r="AP17" s="28">
        <v>31.9</v>
      </c>
      <c r="AQ17" s="28">
        <v>32.700000000000003</v>
      </c>
      <c r="AR17" s="28">
        <v>32.6</v>
      </c>
      <c r="AS17" s="28">
        <v>33.299999999999997</v>
      </c>
      <c r="AT17" s="28">
        <v>32.5</v>
      </c>
      <c r="AU17" s="28">
        <v>33.200000000000003</v>
      </c>
      <c r="AV17" s="35">
        <v>35.1</v>
      </c>
      <c r="AW17" s="35">
        <v>36.799999999999997</v>
      </c>
    </row>
    <row r="18" spans="1:66" ht="23.4">
      <c r="A18" s="7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I18" s="36" t="s">
        <v>22</v>
      </c>
      <c r="AJ18" s="37">
        <f t="shared" ref="AJ18:AU18" si="1">SUM(AJ13:AJ16)</f>
        <v>12.299999999999999</v>
      </c>
      <c r="AK18" s="37">
        <f t="shared" si="1"/>
        <v>12.3</v>
      </c>
      <c r="AL18" s="37">
        <f t="shared" si="1"/>
        <v>14.8</v>
      </c>
      <c r="AM18" s="37">
        <f t="shared" si="1"/>
        <v>11.7</v>
      </c>
      <c r="AN18" s="37">
        <f t="shared" si="1"/>
        <v>11</v>
      </c>
      <c r="AO18" s="37">
        <f t="shared" si="1"/>
        <v>10.9</v>
      </c>
      <c r="AP18" s="37">
        <f t="shared" si="1"/>
        <v>11.5</v>
      </c>
      <c r="AQ18" s="37">
        <f t="shared" si="1"/>
        <v>12.599999999999998</v>
      </c>
      <c r="AR18" s="37">
        <f t="shared" si="1"/>
        <v>12.9</v>
      </c>
      <c r="AS18" s="37">
        <f t="shared" si="1"/>
        <v>13.1</v>
      </c>
      <c r="AT18" s="37">
        <f t="shared" si="1"/>
        <v>12.799999999999999</v>
      </c>
      <c r="AU18" s="37">
        <f t="shared" si="1"/>
        <v>13.399999999999999</v>
      </c>
      <c r="AV18" s="37">
        <f>SUM(AV13:AV16)</f>
        <v>12.1</v>
      </c>
      <c r="AW18" s="37">
        <f>SUM(AW13:AW16)</f>
        <v>13.100000000000001</v>
      </c>
    </row>
    <row r="19" spans="1:66" ht="23.4">
      <c r="A19" s="8" t="s">
        <v>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66" ht="24">
      <c r="A20" s="8" t="s">
        <v>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I20" s="38" t="s">
        <v>49</v>
      </c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 t="s">
        <v>50</v>
      </c>
      <c r="BE20" s="38"/>
      <c r="BF20" s="38"/>
      <c r="BG20" s="38"/>
      <c r="BH20" s="38"/>
      <c r="BI20" s="38"/>
      <c r="BJ20" s="38"/>
      <c r="BK20" s="38"/>
      <c r="BL20" s="38"/>
      <c r="BM20" s="38"/>
      <c r="BN20" s="38"/>
    </row>
    <row r="21" spans="1:66" ht="21.6">
      <c r="AI21" s="38" t="s">
        <v>51</v>
      </c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 t="s">
        <v>52</v>
      </c>
      <c r="BE21" s="38"/>
      <c r="BF21" s="38"/>
      <c r="BG21" s="38"/>
      <c r="BH21" s="38"/>
      <c r="BI21" s="38"/>
      <c r="BJ21" s="38"/>
      <c r="BK21" s="38"/>
      <c r="BL21" s="38"/>
      <c r="BM21" s="38"/>
      <c r="BN21" s="38"/>
    </row>
    <row r="22" spans="1:66" ht="21.6">
      <c r="A22" s="38" t="s">
        <v>49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 t="s">
        <v>50</v>
      </c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66" ht="21.6">
      <c r="A23" s="38" t="s">
        <v>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 t="s">
        <v>52</v>
      </c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</sheetData>
  <mergeCells count="6">
    <mergeCell ref="AV2:AW2"/>
    <mergeCell ref="A2:A3"/>
    <mergeCell ref="B2:AF2"/>
    <mergeCell ref="AI12:AU12"/>
    <mergeCell ref="AI2:AI3"/>
    <mergeCell ref="AJ2:AU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03B1-1004-44A0-BA97-9B0D62004223}">
  <dimension ref="A1:AI107"/>
  <sheetViews>
    <sheetView topLeftCell="A77" zoomScale="60" zoomScaleNormal="60" zoomScaleSheetLayoutView="50" workbookViewId="0">
      <selection activeCell="F96" sqref="F96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95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>
        <v>11</v>
      </c>
      <c r="C5" s="114">
        <v>8</v>
      </c>
      <c r="D5" s="114">
        <v>1.3</v>
      </c>
      <c r="E5" s="114"/>
      <c r="F5" s="114"/>
      <c r="G5" s="114"/>
      <c r="H5" s="114">
        <v>11</v>
      </c>
      <c r="I5" s="114">
        <v>13</v>
      </c>
      <c r="J5" s="114">
        <v>15</v>
      </c>
      <c r="K5" s="114"/>
      <c r="L5" s="114"/>
      <c r="M5" s="114"/>
      <c r="N5" s="199">
        <v>20</v>
      </c>
      <c r="O5" s="199">
        <v>11</v>
      </c>
      <c r="P5" s="199">
        <v>10</v>
      </c>
      <c r="Q5" s="199">
        <v>8</v>
      </c>
      <c r="R5" s="199">
        <v>5</v>
      </c>
      <c r="S5" s="199"/>
      <c r="T5" s="199"/>
      <c r="U5" s="199">
        <v>10</v>
      </c>
      <c r="V5" s="199">
        <v>12</v>
      </c>
      <c r="W5" s="199"/>
      <c r="X5" s="199">
        <v>10</v>
      </c>
      <c r="Y5" s="199">
        <v>7</v>
      </c>
      <c r="Z5" s="199"/>
      <c r="AA5" s="199"/>
      <c r="AB5" s="199">
        <v>15</v>
      </c>
      <c r="AC5" s="199">
        <v>7</v>
      </c>
      <c r="AD5" s="199">
        <v>8</v>
      </c>
      <c r="AE5" s="199">
        <v>8.5</v>
      </c>
      <c r="AF5" s="199">
        <v>13</v>
      </c>
      <c r="AG5" s="44">
        <f t="shared" ref="AG5:AG10" si="0">SUM(B5:AF5)</f>
        <v>203.8</v>
      </c>
      <c r="AH5" s="15"/>
    </row>
    <row r="6" spans="1:34" s="12" customFormat="1" ht="24.6">
      <c r="A6" s="118" t="s">
        <v>21</v>
      </c>
      <c r="B6" s="114">
        <v>1</v>
      </c>
      <c r="C6" s="114">
        <v>1</v>
      </c>
      <c r="D6" s="114">
        <v>1</v>
      </c>
      <c r="E6" s="114"/>
      <c r="F6" s="114"/>
      <c r="G6" s="114"/>
      <c r="H6" s="114">
        <v>0.5</v>
      </c>
      <c r="I6" s="114">
        <v>2</v>
      </c>
      <c r="J6" s="114">
        <v>0.5</v>
      </c>
      <c r="K6" s="114"/>
      <c r="L6" s="114"/>
      <c r="M6" s="114"/>
      <c r="N6" s="114">
        <v>4</v>
      </c>
      <c r="O6" s="114">
        <v>2</v>
      </c>
      <c r="P6" s="114">
        <v>2</v>
      </c>
      <c r="Q6" s="114">
        <v>3</v>
      </c>
      <c r="R6" s="199">
        <v>1</v>
      </c>
      <c r="S6" s="199"/>
      <c r="T6" s="199"/>
      <c r="U6" s="199">
        <v>2</v>
      </c>
      <c r="V6" s="199">
        <v>2</v>
      </c>
      <c r="W6" s="199"/>
      <c r="X6" s="199">
        <v>1</v>
      </c>
      <c r="Y6" s="199">
        <v>1</v>
      </c>
      <c r="Z6" s="199"/>
      <c r="AA6" s="199"/>
      <c r="AB6" s="199">
        <v>1</v>
      </c>
      <c r="AC6" s="199">
        <v>1</v>
      </c>
      <c r="AD6" s="199">
        <v>1</v>
      </c>
      <c r="AE6" s="199">
        <v>3</v>
      </c>
      <c r="AF6" s="199">
        <v>3</v>
      </c>
      <c r="AG6" s="44">
        <f t="shared" si="0"/>
        <v>33</v>
      </c>
      <c r="AH6" s="15"/>
    </row>
    <row r="7" spans="1:34" s="12" customFormat="1" ht="24.6">
      <c r="A7" s="14" t="s">
        <v>25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44">
        <f t="shared" si="0"/>
        <v>0</v>
      </c>
      <c r="AH7" s="15"/>
    </row>
    <row r="8" spans="1:34" ht="24.6">
      <c r="A8" s="6" t="s">
        <v>26</v>
      </c>
      <c r="B8" s="114"/>
      <c r="C8" s="114"/>
      <c r="D8" s="114"/>
      <c r="E8" s="114"/>
      <c r="F8" s="114"/>
      <c r="G8" s="114"/>
      <c r="H8" s="114">
        <v>0.2</v>
      </c>
      <c r="I8" s="114"/>
      <c r="J8" s="114"/>
      <c r="K8" s="114"/>
      <c r="L8" s="114"/>
      <c r="M8" s="114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>
        <v>5</v>
      </c>
      <c r="Y8" s="199"/>
      <c r="Z8" s="199"/>
      <c r="AA8" s="199"/>
      <c r="AB8" s="199"/>
      <c r="AC8" s="199"/>
      <c r="AD8" s="199"/>
      <c r="AE8" s="199"/>
      <c r="AF8" s="199"/>
      <c r="AG8" s="44">
        <f t="shared" si="0"/>
        <v>5.2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209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>
        <v>0.8</v>
      </c>
      <c r="C11" s="114"/>
      <c r="D11" s="114">
        <v>1</v>
      </c>
      <c r="E11" s="114"/>
      <c r="F11" s="114"/>
      <c r="G11" s="114"/>
      <c r="H11" s="114"/>
      <c r="I11" s="114">
        <v>9</v>
      </c>
      <c r="J11" s="114"/>
      <c r="K11" s="114"/>
      <c r="L11" s="114"/>
      <c r="M11" s="114"/>
      <c r="N11" s="199">
        <v>0.2</v>
      </c>
      <c r="O11" s="199">
        <v>0.1</v>
      </c>
      <c r="P11" s="199">
        <v>0.1</v>
      </c>
      <c r="Q11" s="199">
        <v>0.2</v>
      </c>
      <c r="R11" s="199">
        <v>0.2</v>
      </c>
      <c r="S11" s="199"/>
      <c r="T11" s="199"/>
      <c r="U11" s="199">
        <v>0.5</v>
      </c>
      <c r="V11" s="199">
        <v>1.2</v>
      </c>
      <c r="W11" s="199"/>
      <c r="X11" s="199">
        <v>0.2</v>
      </c>
      <c r="Y11" s="199">
        <v>0.1</v>
      </c>
      <c r="Z11" s="199"/>
      <c r="AA11" s="199"/>
      <c r="AB11" s="199">
        <v>0.2</v>
      </c>
      <c r="AC11" s="199">
        <v>0.2</v>
      </c>
      <c r="AD11" s="199">
        <v>0.9</v>
      </c>
      <c r="AE11" s="199">
        <v>0.1</v>
      </c>
      <c r="AF11" s="199">
        <v>0.2</v>
      </c>
      <c r="AG11" s="44">
        <f>SUM(B11:AF11)</f>
        <v>15.199999999999994</v>
      </c>
      <c r="AH11" s="15"/>
    </row>
    <row r="12" spans="1:34" s="12" customFormat="1" ht="24.6">
      <c r="A12" s="14" t="s">
        <v>20</v>
      </c>
      <c r="B12" s="114">
        <v>0.3</v>
      </c>
      <c r="C12" s="114">
        <v>0.4</v>
      </c>
      <c r="D12" s="114">
        <v>1.3</v>
      </c>
      <c r="E12" s="114"/>
      <c r="F12" s="114"/>
      <c r="G12" s="114"/>
      <c r="H12" s="114">
        <v>0.4</v>
      </c>
      <c r="I12" s="114">
        <v>0.5</v>
      </c>
      <c r="J12" s="114">
        <v>0.5</v>
      </c>
      <c r="K12" s="114"/>
      <c r="L12" s="114"/>
      <c r="M12" s="114"/>
      <c r="N12" s="199">
        <v>2</v>
      </c>
      <c r="O12" s="199">
        <v>0.3</v>
      </c>
      <c r="P12" s="199">
        <v>0.8</v>
      </c>
      <c r="Q12" s="199">
        <v>1.3</v>
      </c>
      <c r="R12" s="199">
        <v>0.3</v>
      </c>
      <c r="S12" s="199"/>
      <c r="T12" s="199"/>
      <c r="U12" s="199">
        <v>1.3</v>
      </c>
      <c r="V12" s="199">
        <v>1</v>
      </c>
      <c r="W12" s="199"/>
      <c r="X12" s="199">
        <v>0.4</v>
      </c>
      <c r="Y12" s="199">
        <v>0.3</v>
      </c>
      <c r="Z12" s="199"/>
      <c r="AA12" s="199"/>
      <c r="AB12" s="199">
        <v>2.8</v>
      </c>
      <c r="AC12" s="199">
        <v>0.4</v>
      </c>
      <c r="AD12" s="199">
        <v>0.9</v>
      </c>
      <c r="AE12" s="199">
        <v>0.2</v>
      </c>
      <c r="AF12" s="199">
        <v>1.2</v>
      </c>
      <c r="AG12" s="44">
        <f t="shared" ref="AG12:AG23" si="1">SUM(B12:AF12)</f>
        <v>16.600000000000001</v>
      </c>
      <c r="AH12" s="15"/>
    </row>
    <row r="13" spans="1:34" s="12" customFormat="1" ht="24.6">
      <c r="A13" s="39" t="s">
        <v>27</v>
      </c>
      <c r="B13" s="114"/>
      <c r="C13" s="114">
        <v>0.2</v>
      </c>
      <c r="D13" s="114">
        <v>1.5</v>
      </c>
      <c r="E13" s="114"/>
      <c r="F13" s="114"/>
      <c r="G13" s="114"/>
      <c r="H13" s="114">
        <v>0.2</v>
      </c>
      <c r="I13" s="114"/>
      <c r="J13" s="114">
        <v>0.3</v>
      </c>
      <c r="K13" s="114"/>
      <c r="L13" s="114"/>
      <c r="M13" s="114"/>
      <c r="N13" s="199">
        <v>0.3</v>
      </c>
      <c r="O13" s="199">
        <v>0.2</v>
      </c>
      <c r="P13" s="199">
        <v>0.3</v>
      </c>
      <c r="Q13" s="199">
        <v>1</v>
      </c>
      <c r="R13" s="199">
        <v>0.2</v>
      </c>
      <c r="S13" s="199"/>
      <c r="T13" s="199"/>
      <c r="U13" s="199">
        <v>0.5</v>
      </c>
      <c r="V13" s="199">
        <v>0.9</v>
      </c>
      <c r="W13" s="199"/>
      <c r="X13" s="199">
        <v>0.1</v>
      </c>
      <c r="Y13" s="199">
        <v>0.1</v>
      </c>
      <c r="Z13" s="199"/>
      <c r="AA13" s="199"/>
      <c r="AB13" s="199">
        <v>0.5</v>
      </c>
      <c r="AC13" s="199">
        <v>0.2</v>
      </c>
      <c r="AD13" s="199"/>
      <c r="AE13" s="199"/>
      <c r="AF13" s="199">
        <v>0.2</v>
      </c>
      <c r="AG13" s="44">
        <f t="shared" si="1"/>
        <v>6.6999999999999993</v>
      </c>
      <c r="AH13" s="15"/>
    </row>
    <row r="14" spans="1:34" s="12" customFormat="1" ht="24.6">
      <c r="A14" s="13" t="s">
        <v>28</v>
      </c>
      <c r="B14" s="114">
        <v>7</v>
      </c>
      <c r="C14" s="114">
        <v>0.2</v>
      </c>
      <c r="D14" s="114">
        <v>0.2</v>
      </c>
      <c r="E14" s="114"/>
      <c r="F14" s="114"/>
      <c r="G14" s="114"/>
      <c r="H14" s="114">
        <v>0.3</v>
      </c>
      <c r="I14" s="114">
        <v>0.5</v>
      </c>
      <c r="J14" s="114">
        <v>0.5</v>
      </c>
      <c r="K14" s="114"/>
      <c r="L14" s="114"/>
      <c r="M14" s="114"/>
      <c r="N14" s="199">
        <v>0.2</v>
      </c>
      <c r="O14" s="199">
        <v>5</v>
      </c>
      <c r="P14" s="199">
        <v>0.5</v>
      </c>
      <c r="Q14" s="199">
        <v>1</v>
      </c>
      <c r="R14" s="199">
        <v>0.2</v>
      </c>
      <c r="S14" s="199"/>
      <c r="T14" s="199"/>
      <c r="U14" s="199">
        <v>0.5</v>
      </c>
      <c r="V14" s="199">
        <v>10</v>
      </c>
      <c r="W14" s="199"/>
      <c r="X14" s="199">
        <v>2</v>
      </c>
      <c r="Y14" s="199"/>
      <c r="Z14" s="199"/>
      <c r="AA14" s="199"/>
      <c r="AB14" s="199">
        <v>0.5</v>
      </c>
      <c r="AC14" s="199">
        <v>0.2</v>
      </c>
      <c r="AD14" s="199">
        <v>0.5</v>
      </c>
      <c r="AE14" s="199">
        <v>2</v>
      </c>
      <c r="AF14" s="199">
        <v>0.2</v>
      </c>
      <c r="AG14" s="44">
        <f t="shared" si="1"/>
        <v>31.499999999999996</v>
      </c>
      <c r="AH14" s="15"/>
    </row>
    <row r="15" spans="1:34" s="12" customFormat="1" ht="24.6">
      <c r="A15" s="13" t="s">
        <v>39</v>
      </c>
      <c r="B15" s="114">
        <v>0.1</v>
      </c>
      <c r="C15" s="114">
        <v>2</v>
      </c>
      <c r="D15" s="114">
        <v>0.1</v>
      </c>
      <c r="E15" s="114"/>
      <c r="F15" s="114"/>
      <c r="G15" s="114"/>
      <c r="H15" s="114"/>
      <c r="I15" s="114">
        <v>1.5</v>
      </c>
      <c r="J15" s="114"/>
      <c r="K15" s="114"/>
      <c r="L15" s="114"/>
      <c r="M15" s="114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44">
        <f t="shared" si="1"/>
        <v>3.7</v>
      </c>
      <c r="AH15" s="15"/>
    </row>
    <row r="16" spans="1:34" s="12" customFormat="1" ht="24.6">
      <c r="A16" s="13" t="s">
        <v>40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99"/>
      <c r="O16" s="199">
        <v>0.2</v>
      </c>
      <c r="P16" s="199">
        <v>0.3</v>
      </c>
      <c r="Q16" s="199">
        <v>1</v>
      </c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4">
        <f t="shared" si="1"/>
        <v>1.5</v>
      </c>
      <c r="AH16" s="15"/>
    </row>
    <row r="17" spans="1:35" ht="24.6">
      <c r="A17" s="121" t="s">
        <v>22</v>
      </c>
      <c r="B17" s="114">
        <v>0.2</v>
      </c>
      <c r="C17" s="114"/>
      <c r="D17" s="114"/>
      <c r="E17" s="114"/>
      <c r="F17" s="114"/>
      <c r="G17" s="114"/>
      <c r="H17" s="114"/>
      <c r="I17" s="114">
        <v>1</v>
      </c>
      <c r="J17" s="114"/>
      <c r="K17" s="114"/>
      <c r="L17" s="114"/>
      <c r="M17" s="114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22">
        <f>SUM(AG11:AG16)</f>
        <v>75.2</v>
      </c>
      <c r="AI17" t="s">
        <v>148</v>
      </c>
    </row>
    <row r="18" spans="1:35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5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5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5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0</v>
      </c>
    </row>
    <row r="22" spans="1:35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5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5" s="12" customFormat="1" ht="24.6">
      <c r="A24" s="119" t="s">
        <v>68</v>
      </c>
      <c r="B24" s="12">
        <v>5</v>
      </c>
      <c r="C24" s="5"/>
      <c r="D24" s="5">
        <v>10</v>
      </c>
      <c r="E24" s="5"/>
      <c r="F24" s="5"/>
      <c r="G24" s="5"/>
      <c r="H24" s="5"/>
      <c r="I24" s="5">
        <v>5</v>
      </c>
      <c r="J24" s="5"/>
      <c r="K24" s="5"/>
      <c r="L24" s="5"/>
      <c r="M24" s="5"/>
      <c r="N24" s="42"/>
      <c r="O24" s="42"/>
      <c r="P24" s="42">
        <v>15</v>
      </c>
      <c r="Q24" s="42"/>
      <c r="R24" s="42">
        <v>5</v>
      </c>
      <c r="S24" s="42"/>
      <c r="T24" s="42"/>
      <c r="U24" s="42"/>
      <c r="V24" s="42"/>
      <c r="W24" s="42"/>
      <c r="X24" s="42"/>
      <c r="Y24" s="42">
        <v>50</v>
      </c>
      <c r="Z24" s="42"/>
      <c r="AA24" s="42"/>
      <c r="AB24" s="42">
        <v>10</v>
      </c>
      <c r="AC24" s="42"/>
      <c r="AD24" s="42"/>
      <c r="AE24" s="42">
        <v>80</v>
      </c>
      <c r="AF24" s="42">
        <v>5</v>
      </c>
      <c r="AG24" s="44">
        <f>SUM(B24:AF24)</f>
        <v>185</v>
      </c>
    </row>
    <row r="25" spans="1:35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5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5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5" ht="23.4">
      <c r="A28" s="213" t="s">
        <v>1</v>
      </c>
      <c r="B28" s="245" t="s">
        <v>122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5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5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5" s="12" customFormat="1" ht="24.6">
      <c r="A31" s="14" t="s">
        <v>38</v>
      </c>
      <c r="B31" s="114">
        <v>1</v>
      </c>
      <c r="C31" s="114">
        <v>1</v>
      </c>
      <c r="D31" s="114">
        <v>1</v>
      </c>
      <c r="E31" s="114"/>
      <c r="F31" s="114"/>
      <c r="G31" s="114"/>
      <c r="H31" s="114">
        <v>1</v>
      </c>
      <c r="I31" s="114">
        <v>1</v>
      </c>
      <c r="J31" s="114">
        <v>2</v>
      </c>
      <c r="K31" s="114"/>
      <c r="L31" s="114"/>
      <c r="M31" s="114"/>
      <c r="N31" s="199">
        <v>2</v>
      </c>
      <c r="O31" s="199">
        <v>1.9</v>
      </c>
      <c r="P31" s="199">
        <v>0.5</v>
      </c>
      <c r="Q31" s="199">
        <v>0.2</v>
      </c>
      <c r="R31" s="199">
        <v>0.2</v>
      </c>
      <c r="S31" s="199"/>
      <c r="T31" s="199"/>
      <c r="U31" s="199">
        <v>15</v>
      </c>
      <c r="V31" s="199">
        <v>1</v>
      </c>
      <c r="W31" s="199"/>
      <c r="X31" s="199">
        <v>1</v>
      </c>
      <c r="Y31" s="199">
        <v>1</v>
      </c>
      <c r="Z31" s="199"/>
      <c r="AA31" s="199"/>
      <c r="AB31" s="199">
        <v>1</v>
      </c>
      <c r="AC31" s="199">
        <v>1</v>
      </c>
      <c r="AD31" s="199">
        <v>1.5</v>
      </c>
      <c r="AE31" s="115">
        <v>0.5</v>
      </c>
      <c r="AF31" s="115">
        <v>1</v>
      </c>
      <c r="AG31" s="44">
        <f t="shared" ref="AG31:AG34" si="2">SUM(B31:AF31)</f>
        <v>34.799999999999997</v>
      </c>
      <c r="AH31" s="15"/>
    </row>
    <row r="32" spans="1:35" s="12" customFormat="1" ht="24.6">
      <c r="A32" s="118" t="s">
        <v>21</v>
      </c>
      <c r="B32" s="91"/>
      <c r="C32" s="91"/>
      <c r="D32" s="91"/>
      <c r="E32" s="91"/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34.799999999999997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15"/>
      <c r="AG37" s="44">
        <f>SUM(B37:AF37)</f>
        <v>0</v>
      </c>
      <c r="AH37" s="15"/>
    </row>
    <row r="38" spans="1:34" s="12" customFormat="1" ht="24.6">
      <c r="A38" s="14" t="s">
        <v>20</v>
      </c>
      <c r="B38" s="114">
        <v>0.1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99"/>
      <c r="O38" s="199">
        <v>0.2</v>
      </c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>
        <v>0.2</v>
      </c>
      <c r="AD38" s="199"/>
      <c r="AE38" s="199"/>
      <c r="AF38" s="115"/>
      <c r="AG38" s="44">
        <f t="shared" ref="AG38:AG42" si="4">SUM(B38:AF38)</f>
        <v>0.5</v>
      </c>
      <c r="AH38" s="15"/>
    </row>
    <row r="39" spans="1:34" s="12" customFormat="1" ht="24.6">
      <c r="A39" s="39" t="s">
        <v>27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15"/>
      <c r="AG39" s="44">
        <f t="shared" si="4"/>
        <v>0</v>
      </c>
      <c r="AH39" s="15"/>
    </row>
    <row r="40" spans="1:34" s="12" customFormat="1" ht="24.6">
      <c r="A40" s="13" t="s">
        <v>28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15"/>
      <c r="AG40" s="44">
        <f t="shared" si="4"/>
        <v>0</v>
      </c>
      <c r="AH40" s="15"/>
    </row>
    <row r="41" spans="1:34" s="12" customFormat="1" ht="24.6">
      <c r="A41" s="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15"/>
      <c r="AG41" s="44">
        <f t="shared" si="4"/>
        <v>0</v>
      </c>
      <c r="AH41" s="15"/>
    </row>
    <row r="42" spans="1:34" s="12" customFormat="1" ht="24.6">
      <c r="A42" s="13" t="s">
        <v>40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15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0.5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123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>
        <v>2</v>
      </c>
      <c r="C58" s="114">
        <v>8</v>
      </c>
      <c r="D58" s="114">
        <v>8</v>
      </c>
      <c r="E58" s="114"/>
      <c r="F58" s="114"/>
      <c r="G58" s="114"/>
      <c r="H58" s="114">
        <v>10</v>
      </c>
      <c r="I58" s="114">
        <v>15</v>
      </c>
      <c r="J58" s="114">
        <v>7</v>
      </c>
      <c r="K58" s="114"/>
      <c r="L58" s="114"/>
      <c r="M58" s="114"/>
      <c r="N58" s="199">
        <v>8</v>
      </c>
      <c r="O58" s="199">
        <v>6.5</v>
      </c>
      <c r="P58" s="199">
        <v>9</v>
      </c>
      <c r="Q58" s="199">
        <v>6</v>
      </c>
      <c r="R58" s="199">
        <v>8</v>
      </c>
      <c r="S58" s="199"/>
      <c r="T58" s="199"/>
      <c r="U58" s="199">
        <v>15</v>
      </c>
      <c r="V58" s="199">
        <v>11</v>
      </c>
      <c r="W58" s="199"/>
      <c r="X58" s="199">
        <v>6</v>
      </c>
      <c r="Y58" s="199"/>
      <c r="Z58" s="199"/>
      <c r="AA58" s="199"/>
      <c r="AB58" s="199">
        <v>18</v>
      </c>
      <c r="AC58" s="199">
        <v>10</v>
      </c>
      <c r="AD58" s="199">
        <v>8</v>
      </c>
      <c r="AE58" s="115">
        <v>11</v>
      </c>
      <c r="AF58" s="115"/>
      <c r="AG58" s="44">
        <f t="shared" ref="AG58:AG61" si="6">SUM(B58:AF58)</f>
        <v>166.5</v>
      </c>
      <c r="AH58" s="15"/>
    </row>
    <row r="59" spans="1:34" s="12" customFormat="1" ht="24.6">
      <c r="A59" s="118" t="s">
        <v>21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15"/>
      <c r="AF59" s="115"/>
      <c r="AG59" s="44">
        <f t="shared" si="6"/>
        <v>0</v>
      </c>
      <c r="AH59" s="15"/>
    </row>
    <row r="60" spans="1:34" s="12" customFormat="1" ht="24.6">
      <c r="A60" s="14" t="s">
        <v>25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166.5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99">
        <v>0.3</v>
      </c>
      <c r="O64" s="199"/>
      <c r="P64" s="199">
        <v>0.2</v>
      </c>
      <c r="Q64" s="199"/>
      <c r="R64" s="199">
        <v>0.3</v>
      </c>
      <c r="S64" s="199"/>
      <c r="T64" s="199"/>
      <c r="U64" s="199">
        <v>0.3</v>
      </c>
      <c r="V64" s="199"/>
      <c r="W64" s="199"/>
      <c r="X64" s="199"/>
      <c r="Y64" s="199"/>
      <c r="Z64" s="199"/>
      <c r="AA64" s="199"/>
      <c r="AB64" s="199"/>
      <c r="AC64" s="199"/>
      <c r="AD64" s="199">
        <v>10</v>
      </c>
      <c r="AE64" s="115"/>
      <c r="AF64" s="115"/>
      <c r="AG64" s="44">
        <f>SUM(B64:AF64)</f>
        <v>11.1</v>
      </c>
      <c r="AH64" s="15"/>
    </row>
    <row r="65" spans="1:34" s="12" customFormat="1" ht="24.6">
      <c r="A65" s="14" t="s">
        <v>20</v>
      </c>
      <c r="B65" s="114">
        <v>0.1</v>
      </c>
      <c r="C65" s="114">
        <v>0.2</v>
      </c>
      <c r="D65" s="114"/>
      <c r="E65" s="114"/>
      <c r="F65" s="114"/>
      <c r="G65" s="114"/>
      <c r="H65" s="114"/>
      <c r="I65" s="114">
        <v>0.3</v>
      </c>
      <c r="J65" s="114"/>
      <c r="K65" s="114"/>
      <c r="L65" s="114"/>
      <c r="M65" s="114"/>
      <c r="N65" s="199">
        <v>0.2</v>
      </c>
      <c r="O65" s="199"/>
      <c r="P65" s="199">
        <v>0.3</v>
      </c>
      <c r="Q65" s="199"/>
      <c r="R65" s="199"/>
      <c r="S65" s="199"/>
      <c r="T65" s="199"/>
      <c r="U65" s="199">
        <v>0.2</v>
      </c>
      <c r="V65" s="199"/>
      <c r="W65" s="199"/>
      <c r="X65" s="199">
        <v>0.2</v>
      </c>
      <c r="Y65" s="199"/>
      <c r="Z65" s="199"/>
      <c r="AA65" s="199"/>
      <c r="AB65" s="199"/>
      <c r="AC65" s="199"/>
      <c r="AD65" s="199"/>
      <c r="AE65" s="115">
        <v>0.2</v>
      </c>
      <c r="AF65" s="115"/>
      <c r="AG65" s="44">
        <f t="shared" ref="AG65:AG69" si="8">SUM(B65:AF65)</f>
        <v>1.7</v>
      </c>
      <c r="AH65" s="15"/>
    </row>
    <row r="66" spans="1:34" s="12" customFormat="1" ht="24.6">
      <c r="A66" s="39" t="s">
        <v>27</v>
      </c>
      <c r="B66" s="114"/>
      <c r="C66" s="114">
        <v>0.1</v>
      </c>
      <c r="D66" s="114"/>
      <c r="E66" s="114"/>
      <c r="F66" s="114"/>
      <c r="G66" s="114"/>
      <c r="H66" s="114"/>
      <c r="I66" s="114">
        <v>0.2</v>
      </c>
      <c r="J66" s="114"/>
      <c r="K66" s="114"/>
      <c r="L66" s="114"/>
      <c r="M66" s="114"/>
      <c r="N66" s="199">
        <v>0.2</v>
      </c>
      <c r="O66" s="199"/>
      <c r="P66" s="199"/>
      <c r="Q66" s="199"/>
      <c r="R66" s="199"/>
      <c r="S66" s="199"/>
      <c r="T66" s="199"/>
      <c r="U66" s="199">
        <v>0.2</v>
      </c>
      <c r="V66" s="199"/>
      <c r="W66" s="199"/>
      <c r="X66" s="199"/>
      <c r="Y66" s="199"/>
      <c r="Z66" s="199"/>
      <c r="AA66" s="199"/>
      <c r="AB66" s="199">
        <v>0.3</v>
      </c>
      <c r="AC66" s="199"/>
      <c r="AD66" s="199"/>
      <c r="AE66" s="115"/>
      <c r="AF66" s="115"/>
      <c r="AG66" s="44">
        <f t="shared" si="8"/>
        <v>1</v>
      </c>
      <c r="AH66" s="15"/>
    </row>
    <row r="67" spans="1:34" s="12" customFormat="1" ht="24.6">
      <c r="A67" s="13" t="s">
        <v>28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99">
        <v>0.3</v>
      </c>
      <c r="O67" s="199"/>
      <c r="P67" s="199">
        <v>0.2</v>
      </c>
      <c r="Q67" s="199"/>
      <c r="R67" s="199"/>
      <c r="S67" s="199"/>
      <c r="T67" s="199"/>
      <c r="U67" s="199">
        <v>0.1</v>
      </c>
      <c r="V67" s="199"/>
      <c r="W67" s="199"/>
      <c r="X67" s="199"/>
      <c r="Y67" s="199"/>
      <c r="Z67" s="199"/>
      <c r="AA67" s="199"/>
      <c r="AB67" s="199"/>
      <c r="AC67" s="199"/>
      <c r="AD67" s="199"/>
      <c r="AE67" s="115">
        <v>0.5</v>
      </c>
      <c r="AF67" s="115"/>
      <c r="AG67" s="44">
        <f t="shared" si="8"/>
        <v>1.1000000000000001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15"/>
      <c r="AF68" s="115"/>
      <c r="AG68" s="44">
        <f t="shared" si="8"/>
        <v>0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15"/>
      <c r="AF69" s="115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14.899999999999999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96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>
        <v>2</v>
      </c>
      <c r="C86" s="114">
        <v>1</v>
      </c>
      <c r="D86" s="114">
        <v>2</v>
      </c>
      <c r="E86" s="114"/>
      <c r="F86" s="114"/>
      <c r="G86" s="114"/>
      <c r="H86" s="114"/>
      <c r="I86" s="114">
        <v>3</v>
      </c>
      <c r="J86" s="114">
        <v>2</v>
      </c>
      <c r="K86" s="114"/>
      <c r="L86" s="114"/>
      <c r="M86" s="114"/>
      <c r="N86" s="199">
        <v>3</v>
      </c>
      <c r="O86" s="199">
        <v>1</v>
      </c>
      <c r="P86" s="199">
        <v>8</v>
      </c>
      <c r="Q86" s="199">
        <v>6</v>
      </c>
      <c r="R86" s="199">
        <v>2</v>
      </c>
      <c r="S86" s="199"/>
      <c r="T86" s="199"/>
      <c r="U86" s="199">
        <v>1</v>
      </c>
      <c r="V86" s="199">
        <v>2</v>
      </c>
      <c r="W86" s="199"/>
      <c r="X86" s="199">
        <v>1</v>
      </c>
      <c r="Y86" s="199"/>
      <c r="Z86" s="199"/>
      <c r="AA86" s="199"/>
      <c r="AB86" s="199"/>
      <c r="AC86" s="199"/>
      <c r="AD86" s="199">
        <v>0.2</v>
      </c>
      <c r="AE86" s="115">
        <v>0.3</v>
      </c>
      <c r="AF86" s="115"/>
      <c r="AG86" s="44">
        <f t="shared" ref="AG86:AG89" si="10">SUM(B86:AF86)</f>
        <v>34.5</v>
      </c>
      <c r="AH86" s="15"/>
    </row>
    <row r="87" spans="1:34" s="12" customFormat="1" ht="24.6">
      <c r="A87" s="118" t="s">
        <v>21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34.5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15"/>
      <c r="AF92" s="115"/>
      <c r="AG92" s="44">
        <f>SUM(B92:AF92)</f>
        <v>0</v>
      </c>
      <c r="AH92" s="15"/>
    </row>
    <row r="93" spans="1:34" s="12" customFormat="1" ht="24.6">
      <c r="A93" s="14" t="s">
        <v>20</v>
      </c>
      <c r="B93" s="114"/>
      <c r="C93" s="114">
        <v>0.1</v>
      </c>
      <c r="D93" s="114"/>
      <c r="E93" s="114"/>
      <c r="F93" s="114"/>
      <c r="G93" s="114"/>
      <c r="H93" s="114"/>
      <c r="I93" s="114">
        <v>0.2</v>
      </c>
      <c r="J93" s="114"/>
      <c r="K93" s="114"/>
      <c r="L93" s="114"/>
      <c r="M93" s="114"/>
      <c r="N93" s="199">
        <v>0.2</v>
      </c>
      <c r="O93" s="199"/>
      <c r="P93" s="199"/>
      <c r="Q93" s="199">
        <v>0.2</v>
      </c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15"/>
      <c r="AF93" s="115"/>
      <c r="AG93" s="44">
        <f t="shared" ref="AG93:AG97" si="12">SUM(B93:AF93)</f>
        <v>0.7</v>
      </c>
      <c r="AH93" s="15"/>
    </row>
    <row r="94" spans="1:34" s="12" customFormat="1" ht="24.6">
      <c r="A94" s="39" t="s">
        <v>27</v>
      </c>
      <c r="B94" s="114"/>
      <c r="C94" s="114">
        <v>0.2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15"/>
      <c r="AF94" s="115"/>
      <c r="AG94" s="44">
        <f t="shared" si="12"/>
        <v>0.2</v>
      </c>
      <c r="AH94" s="15"/>
    </row>
    <row r="95" spans="1:34" s="12" customFormat="1" ht="24.6">
      <c r="A95" s="13" t="s">
        <v>28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15"/>
      <c r="AF95" s="115"/>
      <c r="AG95" s="44">
        <f t="shared" si="12"/>
        <v>0</v>
      </c>
      <c r="AH95" s="15"/>
    </row>
    <row r="96" spans="1:34" s="12" customFormat="1" ht="24.6">
      <c r="A96" s="13" t="s">
        <v>39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15"/>
      <c r="AF96" s="115"/>
      <c r="AG96" s="44">
        <f t="shared" si="12"/>
        <v>0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15"/>
      <c r="AF97" s="115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0.89999999999999991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7E7B-2103-41FF-8197-5C078EE68DDC}">
  <dimension ref="A1:AH107"/>
  <sheetViews>
    <sheetView zoomScale="60" zoomScaleNormal="60" workbookViewId="0">
      <selection activeCell="AJ103" sqref="AJ103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108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/>
      <c r="C5" s="114"/>
      <c r="D5" s="114"/>
      <c r="E5" s="114">
        <v>26</v>
      </c>
      <c r="F5" s="114">
        <v>22</v>
      </c>
      <c r="G5" s="114">
        <v>17</v>
      </c>
      <c r="H5" s="114"/>
      <c r="I5" s="114"/>
      <c r="J5" s="114">
        <v>9</v>
      </c>
      <c r="K5" s="114">
        <v>8</v>
      </c>
      <c r="L5" s="114">
        <v>10</v>
      </c>
      <c r="M5" s="114">
        <v>18</v>
      </c>
      <c r="N5" s="199">
        <v>20</v>
      </c>
      <c r="O5" s="199"/>
      <c r="P5" s="199"/>
      <c r="Q5" s="199">
        <v>15</v>
      </c>
      <c r="R5" s="199">
        <v>30</v>
      </c>
      <c r="S5" s="199">
        <v>20</v>
      </c>
      <c r="T5" s="199">
        <v>20</v>
      </c>
      <c r="U5" s="199">
        <v>30</v>
      </c>
      <c r="V5" s="199">
        <v>30</v>
      </c>
      <c r="W5" s="199"/>
      <c r="X5" s="199">
        <v>38</v>
      </c>
      <c r="Y5" s="199">
        <v>30</v>
      </c>
      <c r="Z5" s="199">
        <v>18</v>
      </c>
      <c r="AA5" s="199">
        <v>17</v>
      </c>
      <c r="AB5" s="199">
        <v>17</v>
      </c>
      <c r="AC5" s="199"/>
      <c r="AD5" s="199"/>
      <c r="AE5" s="199">
        <v>18</v>
      </c>
      <c r="AF5" s="199"/>
      <c r="AG5" s="44">
        <f t="shared" ref="AG5:AG10" si="0">SUM(B5:AF5)</f>
        <v>413</v>
      </c>
      <c r="AH5" s="15"/>
    </row>
    <row r="6" spans="1:34" s="12" customFormat="1" ht="24.6">
      <c r="A6" s="118" t="s">
        <v>21</v>
      </c>
      <c r="B6" s="114"/>
      <c r="C6" s="114"/>
      <c r="D6" s="114"/>
      <c r="E6" s="114">
        <v>6</v>
      </c>
      <c r="F6" s="114">
        <v>6</v>
      </c>
      <c r="G6" s="114">
        <v>5</v>
      </c>
      <c r="H6" s="114"/>
      <c r="I6" s="114"/>
      <c r="J6" s="114">
        <v>6</v>
      </c>
      <c r="K6" s="114">
        <v>6</v>
      </c>
      <c r="L6" s="114">
        <v>3</v>
      </c>
      <c r="M6" s="114">
        <v>5</v>
      </c>
      <c r="N6" s="114">
        <v>4</v>
      </c>
      <c r="O6" s="114"/>
      <c r="P6" s="114"/>
      <c r="Q6" s="114">
        <v>5</v>
      </c>
      <c r="R6" s="199">
        <v>9</v>
      </c>
      <c r="S6" s="199">
        <v>10</v>
      </c>
      <c r="T6" s="199">
        <v>10</v>
      </c>
      <c r="U6" s="199">
        <v>16</v>
      </c>
      <c r="V6" s="199"/>
      <c r="W6" s="199"/>
      <c r="X6" s="199">
        <v>10</v>
      </c>
      <c r="Y6" s="199">
        <v>6</v>
      </c>
      <c r="Z6" s="199">
        <v>2</v>
      </c>
      <c r="AA6" s="199">
        <v>1</v>
      </c>
      <c r="AB6" s="199">
        <v>4</v>
      </c>
      <c r="AC6" s="199"/>
      <c r="AD6" s="199"/>
      <c r="AE6" s="199"/>
      <c r="AF6" s="199"/>
      <c r="AG6" s="44">
        <f t="shared" si="0"/>
        <v>114</v>
      </c>
      <c r="AH6" s="15"/>
    </row>
    <row r="7" spans="1:34" s="12" customFormat="1" ht="24.6">
      <c r="A7" s="14" t="s">
        <v>25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44">
        <f t="shared" si="0"/>
        <v>0</v>
      </c>
      <c r="AH7" s="15"/>
    </row>
    <row r="8" spans="1:34" ht="24.6">
      <c r="A8" s="6" t="s">
        <v>26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>
        <v>6</v>
      </c>
      <c r="M8" s="114"/>
      <c r="N8" s="199">
        <v>1</v>
      </c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44">
        <f t="shared" si="0"/>
        <v>7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420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/>
      <c r="C11" s="114"/>
      <c r="D11" s="114"/>
      <c r="E11" s="114">
        <v>1</v>
      </c>
      <c r="F11" s="114">
        <v>0.9</v>
      </c>
      <c r="G11" s="114">
        <v>0.1</v>
      </c>
      <c r="H11" s="114"/>
      <c r="I11" s="114"/>
      <c r="J11" s="114">
        <v>0.1</v>
      </c>
      <c r="K11" s="114">
        <v>0.5</v>
      </c>
      <c r="L11" s="114">
        <v>0.2</v>
      </c>
      <c r="M11" s="114">
        <v>0.5</v>
      </c>
      <c r="N11" s="199">
        <v>0.5</v>
      </c>
      <c r="O11" s="199"/>
      <c r="P11" s="199"/>
      <c r="Q11" s="199">
        <v>0.2</v>
      </c>
      <c r="R11" s="199">
        <v>0.8</v>
      </c>
      <c r="S11" s="199">
        <v>0.5</v>
      </c>
      <c r="T11" s="199">
        <v>0.5</v>
      </c>
      <c r="U11" s="199">
        <v>0.5</v>
      </c>
      <c r="V11" s="199"/>
      <c r="W11" s="199"/>
      <c r="X11" s="199">
        <v>0.5</v>
      </c>
      <c r="Y11" s="199">
        <v>0.4</v>
      </c>
      <c r="Z11" s="199">
        <v>8</v>
      </c>
      <c r="AA11" s="199">
        <v>0.2</v>
      </c>
      <c r="AB11" s="199">
        <v>0.8</v>
      </c>
      <c r="AC11" s="199"/>
      <c r="AD11" s="199"/>
      <c r="AE11" s="199">
        <v>0.2</v>
      </c>
      <c r="AF11" s="199"/>
      <c r="AG11" s="44">
        <f>SUM(B11:AF11)</f>
        <v>16.399999999999999</v>
      </c>
      <c r="AH11" s="15"/>
    </row>
    <row r="12" spans="1:34" s="12" customFormat="1" ht="24.6">
      <c r="A12" s="14" t="s">
        <v>20</v>
      </c>
      <c r="B12" s="114"/>
      <c r="C12" s="114"/>
      <c r="D12" s="114"/>
      <c r="E12" s="114">
        <v>2</v>
      </c>
      <c r="F12" s="114">
        <v>3</v>
      </c>
      <c r="G12" s="114">
        <v>1</v>
      </c>
      <c r="H12" s="114"/>
      <c r="I12" s="114"/>
      <c r="J12" s="114">
        <v>1.5</v>
      </c>
      <c r="K12" s="114">
        <v>0.7</v>
      </c>
      <c r="L12" s="114">
        <v>0.8</v>
      </c>
      <c r="M12" s="114">
        <v>2</v>
      </c>
      <c r="N12" s="199">
        <v>2</v>
      </c>
      <c r="O12" s="199"/>
      <c r="P12" s="199"/>
      <c r="Q12" s="199">
        <v>2</v>
      </c>
      <c r="R12" s="199">
        <v>6.5</v>
      </c>
      <c r="S12" s="199">
        <v>5</v>
      </c>
      <c r="T12" s="199">
        <v>4</v>
      </c>
      <c r="U12" s="199">
        <v>7</v>
      </c>
      <c r="V12" s="199"/>
      <c r="W12" s="199"/>
      <c r="X12" s="199">
        <v>5</v>
      </c>
      <c r="Y12" s="199">
        <v>3</v>
      </c>
      <c r="Z12" s="199">
        <v>2</v>
      </c>
      <c r="AA12" s="199">
        <v>2</v>
      </c>
      <c r="AB12" s="199">
        <v>2</v>
      </c>
      <c r="AC12" s="199"/>
      <c r="AD12" s="199"/>
      <c r="AE12" s="199">
        <v>2</v>
      </c>
      <c r="AF12" s="199"/>
      <c r="AG12" s="44">
        <f t="shared" ref="AG12:AG23" si="1">SUM(B12:AF12)</f>
        <v>53.5</v>
      </c>
      <c r="AH12" s="15"/>
    </row>
    <row r="13" spans="1:34" s="12" customFormat="1" ht="24.6">
      <c r="A13" s="39" t="s">
        <v>27</v>
      </c>
      <c r="B13" s="114"/>
      <c r="C13" s="114"/>
      <c r="D13" s="114"/>
      <c r="E13" s="114"/>
      <c r="F13" s="114">
        <v>7</v>
      </c>
      <c r="G13" s="114">
        <v>1.1000000000000001</v>
      </c>
      <c r="H13" s="114"/>
      <c r="I13" s="114"/>
      <c r="J13" s="114"/>
      <c r="K13" s="114"/>
      <c r="L13" s="114"/>
      <c r="M13" s="114">
        <v>0.5</v>
      </c>
      <c r="N13" s="199"/>
      <c r="O13" s="199"/>
      <c r="P13" s="199"/>
      <c r="Q13" s="199">
        <v>0.1</v>
      </c>
      <c r="R13" s="199">
        <v>0.2</v>
      </c>
      <c r="S13" s="199">
        <v>0.2</v>
      </c>
      <c r="T13" s="199">
        <v>0.2</v>
      </c>
      <c r="U13" s="199">
        <v>0.1</v>
      </c>
      <c r="V13" s="199"/>
      <c r="W13" s="199"/>
      <c r="X13" s="199">
        <v>0.5</v>
      </c>
      <c r="Y13" s="199"/>
      <c r="Z13" s="199">
        <v>0.2</v>
      </c>
      <c r="AA13" s="199"/>
      <c r="AB13" s="199">
        <v>0.5</v>
      </c>
      <c r="AC13" s="199"/>
      <c r="AD13" s="199"/>
      <c r="AE13" s="199"/>
      <c r="AF13" s="199"/>
      <c r="AG13" s="44">
        <f t="shared" si="1"/>
        <v>10.599999999999996</v>
      </c>
      <c r="AH13" s="15"/>
    </row>
    <row r="14" spans="1:34" s="12" customFormat="1" ht="24.6">
      <c r="A14" s="13" t="s">
        <v>28</v>
      </c>
      <c r="B14" s="114"/>
      <c r="C14" s="114"/>
      <c r="D14" s="114"/>
      <c r="E14" s="114">
        <v>2</v>
      </c>
      <c r="F14" s="114">
        <v>0.2</v>
      </c>
      <c r="G14" s="114">
        <v>0.5</v>
      </c>
      <c r="H14" s="114"/>
      <c r="I14" s="114"/>
      <c r="J14" s="114">
        <v>1</v>
      </c>
      <c r="K14" s="114">
        <v>0.3</v>
      </c>
      <c r="L14" s="114">
        <v>0.1</v>
      </c>
      <c r="M14" s="114">
        <v>0.4</v>
      </c>
      <c r="N14" s="199">
        <v>2</v>
      </c>
      <c r="O14" s="199"/>
      <c r="P14" s="199"/>
      <c r="Q14" s="199">
        <v>2.5</v>
      </c>
      <c r="R14" s="199">
        <v>0.5</v>
      </c>
      <c r="S14" s="199">
        <v>0.1</v>
      </c>
      <c r="T14" s="199">
        <v>0.5</v>
      </c>
      <c r="U14" s="199">
        <v>5</v>
      </c>
      <c r="V14" s="199"/>
      <c r="W14" s="199"/>
      <c r="X14" s="199">
        <v>7</v>
      </c>
      <c r="Y14" s="199"/>
      <c r="Z14" s="199">
        <v>0.2</v>
      </c>
      <c r="AA14" s="199">
        <v>0.3</v>
      </c>
      <c r="AB14" s="199">
        <v>0.3</v>
      </c>
      <c r="AC14" s="199"/>
      <c r="AD14" s="199"/>
      <c r="AE14" s="199"/>
      <c r="AF14" s="199"/>
      <c r="AG14" s="44">
        <f t="shared" si="1"/>
        <v>22.900000000000002</v>
      </c>
      <c r="AH14" s="15"/>
    </row>
    <row r="15" spans="1:34" s="12" customFormat="1" ht="24.6">
      <c r="A15" s="13" t="s">
        <v>39</v>
      </c>
      <c r="B15" s="114"/>
      <c r="C15" s="114"/>
      <c r="D15" s="114"/>
      <c r="E15" s="114"/>
      <c r="F15" s="114"/>
      <c r="G15" s="114">
        <v>0.5</v>
      </c>
      <c r="H15" s="114"/>
      <c r="I15" s="114"/>
      <c r="J15" s="114"/>
      <c r="K15" s="114">
        <v>0.2</v>
      </c>
      <c r="L15" s="114">
        <v>0.1</v>
      </c>
      <c r="M15" s="114"/>
      <c r="N15" s="199">
        <v>0.2</v>
      </c>
      <c r="O15" s="199"/>
      <c r="P15" s="199"/>
      <c r="Q15" s="199">
        <v>0.4</v>
      </c>
      <c r="R15" s="199">
        <v>0.2</v>
      </c>
      <c r="S15" s="199">
        <v>0.2</v>
      </c>
      <c r="T15" s="199">
        <v>0.1</v>
      </c>
      <c r="U15" s="199">
        <v>0.2</v>
      </c>
      <c r="V15" s="199"/>
      <c r="W15" s="199"/>
      <c r="X15" s="199">
        <v>0.4</v>
      </c>
      <c r="Y15" s="199"/>
      <c r="Z15" s="199">
        <v>0.2</v>
      </c>
      <c r="AA15" s="199">
        <v>0.1</v>
      </c>
      <c r="AB15" s="199"/>
      <c r="AC15" s="199"/>
      <c r="AD15" s="199"/>
      <c r="AE15" s="199">
        <v>0.4</v>
      </c>
      <c r="AF15" s="199"/>
      <c r="AG15" s="44">
        <f t="shared" si="1"/>
        <v>3.2</v>
      </c>
      <c r="AH15" s="15"/>
    </row>
    <row r="16" spans="1:34" s="12" customFormat="1" ht="24.6">
      <c r="A16" s="13" t="s">
        <v>40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>
        <v>0.1</v>
      </c>
      <c r="M16" s="114"/>
      <c r="N16" s="199"/>
      <c r="O16" s="199"/>
      <c r="P16" s="199"/>
      <c r="Q16" s="199"/>
      <c r="R16" s="199">
        <v>0.1</v>
      </c>
      <c r="S16" s="199">
        <v>0.2</v>
      </c>
      <c r="T16" s="199">
        <v>0.1</v>
      </c>
      <c r="U16" s="199">
        <v>0.1</v>
      </c>
      <c r="V16" s="199"/>
      <c r="W16" s="199"/>
      <c r="X16" s="199">
        <v>0.1</v>
      </c>
      <c r="Y16" s="199"/>
      <c r="Z16" s="199"/>
      <c r="AA16" s="199"/>
      <c r="AB16" s="199"/>
      <c r="AC16" s="199"/>
      <c r="AD16" s="199"/>
      <c r="AE16" s="199"/>
      <c r="AF16" s="199"/>
      <c r="AG16" s="44">
        <f t="shared" si="1"/>
        <v>0.7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107.30000000000001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0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/>
      <c r="D24" s="5"/>
      <c r="E24" s="5"/>
      <c r="F24" s="5"/>
      <c r="G24" s="5">
        <v>40</v>
      </c>
      <c r="H24" s="5"/>
      <c r="I24" s="5"/>
      <c r="J24" s="5"/>
      <c r="K24" s="5"/>
      <c r="L24" s="5"/>
      <c r="M24" s="5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>
        <v>5</v>
      </c>
      <c r="AB24" s="42">
        <v>10</v>
      </c>
      <c r="AC24" s="42"/>
      <c r="AD24" s="42"/>
      <c r="AE24" s="42">
        <v>80</v>
      </c>
      <c r="AF24" s="42">
        <v>5</v>
      </c>
      <c r="AG24" s="44">
        <f>SUM(B24:AF24)</f>
        <v>140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124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/>
      <c r="C31" s="114"/>
      <c r="D31" s="114"/>
      <c r="E31" s="114">
        <v>1</v>
      </c>
      <c r="F31" s="114">
        <v>1</v>
      </c>
      <c r="G31" s="114">
        <v>1</v>
      </c>
      <c r="H31" s="114"/>
      <c r="I31" s="114"/>
      <c r="J31" s="114">
        <v>0.1</v>
      </c>
      <c r="K31" s="114"/>
      <c r="L31" s="114">
        <v>0.1</v>
      </c>
      <c r="M31" s="114">
        <v>0.1</v>
      </c>
      <c r="N31" s="199">
        <v>3</v>
      </c>
      <c r="O31" s="199"/>
      <c r="P31" s="199"/>
      <c r="Q31" s="199">
        <v>5</v>
      </c>
      <c r="R31" s="199">
        <v>2</v>
      </c>
      <c r="S31" s="199">
        <v>1</v>
      </c>
      <c r="T31" s="199">
        <v>6</v>
      </c>
      <c r="U31" s="199">
        <v>5</v>
      </c>
      <c r="V31" s="199"/>
      <c r="W31" s="199"/>
      <c r="X31" s="199">
        <v>2</v>
      </c>
      <c r="Y31" s="199">
        <v>1</v>
      </c>
      <c r="Z31" s="199">
        <v>4</v>
      </c>
      <c r="AA31" s="199">
        <v>5</v>
      </c>
      <c r="AB31" s="199"/>
      <c r="AC31" s="199"/>
      <c r="AD31" s="199"/>
      <c r="AE31" s="203"/>
      <c r="AF31" s="203"/>
      <c r="AG31" s="44">
        <f t="shared" ref="AG31:AG34" si="2">SUM(B31:AF31)</f>
        <v>37.299999999999997</v>
      </c>
      <c r="AH31" s="15"/>
    </row>
    <row r="32" spans="1:34" s="12" customFormat="1" ht="24.6">
      <c r="A32" s="118" t="s">
        <v>21</v>
      </c>
      <c r="B32" s="91"/>
      <c r="C32" s="91"/>
      <c r="D32" s="91"/>
      <c r="E32" s="91"/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37.299999999999997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203"/>
      <c r="AG37" s="44">
        <f>SUM(B37:AF37)</f>
        <v>0</v>
      </c>
      <c r="AH37" s="15"/>
    </row>
    <row r="38" spans="1:34" s="12" customFormat="1" ht="24.6">
      <c r="A38" s="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203"/>
      <c r="AG38" s="44">
        <f t="shared" ref="AG38:AG42" si="4">SUM(B38:AF38)</f>
        <v>0</v>
      </c>
      <c r="AH38" s="15"/>
    </row>
    <row r="39" spans="1:34" s="12" customFormat="1" ht="24.6">
      <c r="A39" s="39" t="s">
        <v>27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203"/>
      <c r="AG39" s="44">
        <f t="shared" si="4"/>
        <v>0</v>
      </c>
      <c r="AH39" s="15"/>
    </row>
    <row r="40" spans="1:34" s="12" customFormat="1" ht="24.6">
      <c r="A40" s="13" t="s">
        <v>28</v>
      </c>
      <c r="B40" s="114"/>
      <c r="C40" s="114"/>
      <c r="D40" s="114"/>
      <c r="E40" s="114"/>
      <c r="F40" s="114"/>
      <c r="G40" s="114"/>
      <c r="H40" s="114"/>
      <c r="I40" s="114"/>
      <c r="J40" s="114">
        <v>1</v>
      </c>
      <c r="K40" s="114"/>
      <c r="L40" s="114"/>
      <c r="M40" s="114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203"/>
      <c r="AG40" s="44">
        <f t="shared" si="4"/>
        <v>1</v>
      </c>
      <c r="AH40" s="15"/>
    </row>
    <row r="41" spans="1:34" s="12" customFormat="1" ht="24.6">
      <c r="A41" s="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203"/>
      <c r="AG41" s="44">
        <f t="shared" si="4"/>
        <v>0</v>
      </c>
      <c r="AH41" s="15"/>
    </row>
    <row r="42" spans="1:34" s="12" customFormat="1" ht="24.6">
      <c r="A42" s="13" t="s">
        <v>40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203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1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125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/>
      <c r="C58" s="114"/>
      <c r="D58" s="114"/>
      <c r="E58" s="114">
        <v>10</v>
      </c>
      <c r="F58" s="114">
        <v>5</v>
      </c>
      <c r="G58" s="114">
        <v>6</v>
      </c>
      <c r="H58" s="114"/>
      <c r="I58" s="114"/>
      <c r="J58" s="114">
        <v>13</v>
      </c>
      <c r="K58" s="114">
        <v>4</v>
      </c>
      <c r="L58" s="114">
        <v>8</v>
      </c>
      <c r="M58" s="114">
        <v>4</v>
      </c>
      <c r="N58" s="199">
        <v>3</v>
      </c>
      <c r="O58" s="199"/>
      <c r="P58" s="199"/>
      <c r="Q58" s="199">
        <v>8</v>
      </c>
      <c r="R58" s="199">
        <v>12</v>
      </c>
      <c r="S58" s="199">
        <v>5</v>
      </c>
      <c r="T58" s="199">
        <v>8</v>
      </c>
      <c r="U58" s="199">
        <v>6</v>
      </c>
      <c r="V58" s="199"/>
      <c r="W58" s="199"/>
      <c r="X58" s="199">
        <v>9</v>
      </c>
      <c r="Y58" s="199">
        <v>11</v>
      </c>
      <c r="Z58" s="199">
        <v>15</v>
      </c>
      <c r="AA58" s="199">
        <v>9</v>
      </c>
      <c r="AB58" s="199">
        <v>8</v>
      </c>
      <c r="AC58" s="199"/>
      <c r="AD58" s="199"/>
      <c r="AE58" s="199">
        <v>15</v>
      </c>
      <c r="AF58" s="199"/>
      <c r="AG58" s="44">
        <f t="shared" ref="AG58:AG61" si="6">SUM(B58:AF58)</f>
        <v>159</v>
      </c>
      <c r="AH58" s="15"/>
    </row>
    <row r="59" spans="1:34" s="12" customFormat="1" ht="24.6">
      <c r="A59" s="118" t="s">
        <v>21</v>
      </c>
      <c r="B59" s="91"/>
      <c r="C59" s="91"/>
      <c r="D59" s="91"/>
      <c r="E59" s="91"/>
      <c r="F59" s="114"/>
      <c r="G59" s="114"/>
      <c r="H59" s="114"/>
      <c r="I59" s="114"/>
      <c r="J59" s="114"/>
      <c r="K59" s="114"/>
      <c r="L59" s="114"/>
      <c r="M59" s="114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44">
        <f t="shared" si="6"/>
        <v>0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91"/>
      <c r="G61" s="114"/>
      <c r="H61" s="114"/>
      <c r="I61" s="114"/>
      <c r="J61" s="114"/>
      <c r="K61" s="114"/>
      <c r="L61" s="114"/>
      <c r="M61" s="114"/>
      <c r="N61" s="114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159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>
        <v>0.1</v>
      </c>
      <c r="N64" s="199"/>
      <c r="O64" s="199"/>
      <c r="P64" s="199"/>
      <c r="Q64" s="199">
        <v>0.2</v>
      </c>
      <c r="R64" s="199">
        <v>5</v>
      </c>
      <c r="S64" s="199"/>
      <c r="T64" s="199"/>
      <c r="U64" s="199"/>
      <c r="V64" s="199"/>
      <c r="W64" s="199"/>
      <c r="X64" s="199"/>
      <c r="Y64" s="199"/>
      <c r="Z64" s="199">
        <v>0.3</v>
      </c>
      <c r="AA64" s="199"/>
      <c r="AB64" s="199">
        <v>0.3</v>
      </c>
      <c r="AC64" s="199"/>
      <c r="AD64" s="199"/>
      <c r="AE64" s="199">
        <v>0.3</v>
      </c>
      <c r="AF64" s="199"/>
      <c r="AG64" s="44">
        <f>SUM(B64:AF64)</f>
        <v>6.1999999999999993</v>
      </c>
      <c r="AH64" s="15"/>
    </row>
    <row r="65" spans="1:34" s="12" customFormat="1" ht="24.6">
      <c r="A65" s="14" t="s">
        <v>20</v>
      </c>
      <c r="B65" s="114"/>
      <c r="C65" s="114"/>
      <c r="D65" s="114"/>
      <c r="E65" s="114"/>
      <c r="F65" s="114">
        <v>0.2</v>
      </c>
      <c r="G65" s="114"/>
      <c r="H65" s="114"/>
      <c r="I65" s="114">
        <v>0.2</v>
      </c>
      <c r="J65" s="114">
        <v>0.1</v>
      </c>
      <c r="K65" s="114"/>
      <c r="L65" s="114"/>
      <c r="M65" s="114">
        <v>0.2</v>
      </c>
      <c r="N65" s="199"/>
      <c r="O65" s="199"/>
      <c r="P65" s="199"/>
      <c r="Q65" s="199">
        <v>0.1</v>
      </c>
      <c r="R65" s="199">
        <v>0.2</v>
      </c>
      <c r="S65" s="199">
        <v>0.2</v>
      </c>
      <c r="T65" s="199"/>
      <c r="U65" s="199"/>
      <c r="V65" s="199"/>
      <c r="W65" s="199"/>
      <c r="X65" s="199"/>
      <c r="Y65" s="199"/>
      <c r="Z65" s="199">
        <v>0.5</v>
      </c>
      <c r="AA65" s="199"/>
      <c r="AB65" s="199">
        <v>0.2</v>
      </c>
      <c r="AC65" s="199"/>
      <c r="AD65" s="199"/>
      <c r="AE65" s="199">
        <v>0.3</v>
      </c>
      <c r="AF65" s="199"/>
      <c r="AG65" s="44">
        <f t="shared" ref="AG65:AG69" si="8">SUM(B65:AF65)</f>
        <v>2.1999999999999997</v>
      </c>
      <c r="AH65" s="15"/>
    </row>
    <row r="66" spans="1:34" s="12" customFormat="1" ht="24.6">
      <c r="A66" s="39" t="s">
        <v>27</v>
      </c>
      <c r="B66" s="114"/>
      <c r="C66" s="114"/>
      <c r="D66" s="114"/>
      <c r="E66" s="114"/>
      <c r="F66" s="114">
        <v>0.2</v>
      </c>
      <c r="G66" s="114"/>
      <c r="H66" s="114"/>
      <c r="I66" s="114">
        <v>0.3</v>
      </c>
      <c r="J66" s="114"/>
      <c r="K66" s="114"/>
      <c r="L66" s="114"/>
      <c r="M66" s="114">
        <v>0.1</v>
      </c>
      <c r="N66" s="199"/>
      <c r="O66" s="199"/>
      <c r="P66" s="199"/>
      <c r="Q66" s="199">
        <v>0.3</v>
      </c>
      <c r="R66" s="199">
        <v>0.2</v>
      </c>
      <c r="S66" s="199">
        <v>0.1</v>
      </c>
      <c r="T66" s="199"/>
      <c r="U66" s="199"/>
      <c r="V66" s="199"/>
      <c r="W66" s="199"/>
      <c r="X66" s="199"/>
      <c r="Y66" s="199"/>
      <c r="Z66" s="199"/>
      <c r="AA66" s="199"/>
      <c r="AB66" s="199">
        <v>0.2</v>
      </c>
      <c r="AC66" s="199"/>
      <c r="AD66" s="199"/>
      <c r="AE66" s="199"/>
      <c r="AF66" s="199"/>
      <c r="AG66" s="44">
        <f t="shared" si="8"/>
        <v>1.4</v>
      </c>
      <c r="AH66" s="15"/>
    </row>
    <row r="67" spans="1:34" s="12" customFormat="1" ht="24.6">
      <c r="A67" s="13" t="s">
        <v>28</v>
      </c>
      <c r="B67" s="114"/>
      <c r="C67" s="114"/>
      <c r="D67" s="114"/>
      <c r="E67" s="114"/>
      <c r="F67" s="114">
        <v>0.1</v>
      </c>
      <c r="G67" s="114"/>
      <c r="H67" s="114"/>
      <c r="I67" s="114">
        <v>0.1</v>
      </c>
      <c r="J67" s="114">
        <v>0.2</v>
      </c>
      <c r="K67" s="114"/>
      <c r="L67" s="114"/>
      <c r="M67" s="114">
        <v>0.2</v>
      </c>
      <c r="N67" s="199"/>
      <c r="O67" s="199"/>
      <c r="P67" s="199"/>
      <c r="Q67" s="199">
        <v>0.1</v>
      </c>
      <c r="R67" s="199">
        <v>0.3</v>
      </c>
      <c r="S67" s="199">
        <v>1</v>
      </c>
      <c r="T67" s="199"/>
      <c r="U67" s="199"/>
      <c r="V67" s="199"/>
      <c r="W67" s="199"/>
      <c r="X67" s="199"/>
      <c r="Y67" s="199"/>
      <c r="Z67" s="199">
        <v>5</v>
      </c>
      <c r="AA67" s="199"/>
      <c r="AB67" s="199"/>
      <c r="AC67" s="199"/>
      <c r="AD67" s="199"/>
      <c r="AE67" s="199">
        <v>2</v>
      </c>
      <c r="AF67" s="199"/>
      <c r="AG67" s="44">
        <f t="shared" si="8"/>
        <v>9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/>
      <c r="F68" s="114">
        <v>0.1</v>
      </c>
      <c r="G68" s="114"/>
      <c r="H68" s="114"/>
      <c r="I68" s="114">
        <v>0.1</v>
      </c>
      <c r="J68" s="114"/>
      <c r="K68" s="114"/>
      <c r="L68" s="114"/>
      <c r="M68" s="114">
        <v>0.1</v>
      </c>
      <c r="N68" s="199"/>
      <c r="O68" s="199"/>
      <c r="P68" s="199"/>
      <c r="Q68" s="199">
        <v>0.1</v>
      </c>
      <c r="R68" s="199">
        <v>0.1</v>
      </c>
      <c r="S68" s="199"/>
      <c r="T68" s="199"/>
      <c r="U68" s="199"/>
      <c r="V68" s="199"/>
      <c r="W68" s="199"/>
      <c r="X68" s="199"/>
      <c r="Y68" s="199"/>
      <c r="Z68" s="199">
        <v>0.2</v>
      </c>
      <c r="AA68" s="199"/>
      <c r="AB68" s="199"/>
      <c r="AC68" s="199"/>
      <c r="AD68" s="199"/>
      <c r="AE68" s="199">
        <v>0.1</v>
      </c>
      <c r="AF68" s="199"/>
      <c r="AG68" s="44">
        <f t="shared" si="8"/>
        <v>0.79999999999999993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19.599999999999998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97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/>
      <c r="C86" s="114"/>
      <c r="D86" s="114"/>
      <c r="E86" s="114">
        <v>2</v>
      </c>
      <c r="F86" s="114">
        <v>1</v>
      </c>
      <c r="G86" s="114">
        <v>1</v>
      </c>
      <c r="H86" s="114"/>
      <c r="I86" s="114"/>
      <c r="J86" s="114">
        <v>3</v>
      </c>
      <c r="K86" s="114">
        <v>1</v>
      </c>
      <c r="L86" s="114">
        <v>2</v>
      </c>
      <c r="M86" s="114">
        <v>3</v>
      </c>
      <c r="N86" s="199">
        <v>1</v>
      </c>
      <c r="O86" s="199"/>
      <c r="P86" s="199"/>
      <c r="Q86" s="199">
        <v>4</v>
      </c>
      <c r="R86" s="199">
        <v>3</v>
      </c>
      <c r="S86" s="199">
        <v>2</v>
      </c>
      <c r="T86" s="199">
        <v>6</v>
      </c>
      <c r="U86" s="199">
        <v>3</v>
      </c>
      <c r="V86" s="199"/>
      <c r="W86" s="199"/>
      <c r="X86" s="199">
        <v>4</v>
      </c>
      <c r="Y86" s="199">
        <v>5</v>
      </c>
      <c r="Z86" s="199">
        <v>8</v>
      </c>
      <c r="AA86" s="199">
        <v>4</v>
      </c>
      <c r="AB86" s="199">
        <v>3</v>
      </c>
      <c r="AC86" s="199"/>
      <c r="AD86" s="199"/>
      <c r="AE86" s="199">
        <v>6</v>
      </c>
      <c r="AF86" s="199"/>
      <c r="AG86" s="44">
        <f t="shared" ref="AG86:AG89" si="10">SUM(B86:AF86)</f>
        <v>62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 t="s">
        <v>54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62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/>
      <c r="C92" s="114"/>
      <c r="D92" s="114"/>
      <c r="E92" s="114"/>
      <c r="F92" s="114"/>
      <c r="G92" s="114"/>
      <c r="H92" s="114"/>
      <c r="I92" s="114"/>
      <c r="J92" s="114">
        <v>0.2</v>
      </c>
      <c r="K92" s="114"/>
      <c r="L92" s="114"/>
      <c r="M92" s="114"/>
      <c r="N92" s="199"/>
      <c r="O92" s="199"/>
      <c r="P92" s="199"/>
      <c r="Q92" s="199">
        <v>0.2</v>
      </c>
      <c r="R92" s="199"/>
      <c r="S92" s="199"/>
      <c r="T92" s="199"/>
      <c r="U92" s="199"/>
      <c r="V92" s="199"/>
      <c r="W92" s="199"/>
      <c r="X92" s="199"/>
      <c r="Y92" s="199"/>
      <c r="Z92" s="199">
        <v>0.3</v>
      </c>
      <c r="AA92" s="199"/>
      <c r="AB92" s="199"/>
      <c r="AC92" s="199"/>
      <c r="AD92" s="199"/>
      <c r="AE92" s="199">
        <v>0.2</v>
      </c>
      <c r="AF92" s="199"/>
      <c r="AG92" s="44">
        <f>SUM(B92:AF92)</f>
        <v>0.89999999999999991</v>
      </c>
      <c r="AH92" s="15"/>
    </row>
    <row r="93" spans="1:34" s="12" customFormat="1" ht="24.6">
      <c r="A93" s="14" t="s">
        <v>20</v>
      </c>
      <c r="B93" s="114"/>
      <c r="C93" s="114"/>
      <c r="D93" s="114"/>
      <c r="E93" s="114"/>
      <c r="F93" s="114"/>
      <c r="G93" s="114"/>
      <c r="H93" s="114"/>
      <c r="I93" s="114"/>
      <c r="J93" s="114">
        <v>0.1</v>
      </c>
      <c r="K93" s="114"/>
      <c r="L93" s="114"/>
      <c r="M93" s="114"/>
      <c r="N93" s="199"/>
      <c r="O93" s="199"/>
      <c r="P93" s="199"/>
      <c r="Q93" s="199">
        <v>0.1</v>
      </c>
      <c r="R93" s="199"/>
      <c r="S93" s="199">
        <v>0.2</v>
      </c>
      <c r="T93" s="199"/>
      <c r="U93" s="199"/>
      <c r="V93" s="199"/>
      <c r="W93" s="199"/>
      <c r="X93" s="199"/>
      <c r="Y93" s="199"/>
      <c r="Z93" s="199">
        <v>0.3</v>
      </c>
      <c r="AA93" s="199"/>
      <c r="AB93" s="199"/>
      <c r="AC93" s="199"/>
      <c r="AD93" s="199"/>
      <c r="AE93" s="199">
        <v>0.2</v>
      </c>
      <c r="AF93" s="199"/>
      <c r="AG93" s="44">
        <f t="shared" ref="AG93:AG97" si="12">SUM(B93:AF93)</f>
        <v>0.89999999999999991</v>
      </c>
      <c r="AH93" s="15"/>
    </row>
    <row r="94" spans="1:34" s="12" customFormat="1" ht="24.6">
      <c r="A94" s="39" t="s">
        <v>27</v>
      </c>
      <c r="B94" s="114"/>
      <c r="C94" s="114"/>
      <c r="D94" s="114"/>
      <c r="E94" s="114"/>
      <c r="F94" s="114"/>
      <c r="G94" s="114"/>
      <c r="H94" s="114"/>
      <c r="I94" s="114"/>
      <c r="J94" s="114">
        <v>0.2</v>
      </c>
      <c r="K94" s="114"/>
      <c r="L94" s="114"/>
      <c r="M94" s="114"/>
      <c r="N94" s="199"/>
      <c r="O94" s="199"/>
      <c r="P94" s="199"/>
      <c r="Q94" s="199">
        <v>0.2</v>
      </c>
      <c r="R94" s="199"/>
      <c r="S94" s="199"/>
      <c r="T94" s="199"/>
      <c r="U94" s="199"/>
      <c r="V94" s="199"/>
      <c r="W94" s="199"/>
      <c r="X94" s="199"/>
      <c r="Y94" s="199"/>
      <c r="Z94" s="199">
        <v>0.5</v>
      </c>
      <c r="AA94" s="199"/>
      <c r="AB94" s="199"/>
      <c r="AC94" s="199"/>
      <c r="AD94" s="199"/>
      <c r="AE94" s="199">
        <v>0.3</v>
      </c>
      <c r="AF94" s="199"/>
      <c r="AG94" s="44">
        <f t="shared" si="12"/>
        <v>1.2</v>
      </c>
      <c r="AH94" s="15"/>
    </row>
    <row r="95" spans="1:34" s="12" customFormat="1" ht="24.6">
      <c r="A95" s="13" t="s">
        <v>28</v>
      </c>
      <c r="B95" s="114"/>
      <c r="C95" s="114"/>
      <c r="D95" s="114"/>
      <c r="E95" s="114"/>
      <c r="F95" s="114"/>
      <c r="G95" s="114"/>
      <c r="H95" s="114"/>
      <c r="I95" s="114"/>
      <c r="J95" s="114">
        <v>0.2</v>
      </c>
      <c r="K95" s="114"/>
      <c r="L95" s="114"/>
      <c r="M95" s="114"/>
      <c r="N95" s="199"/>
      <c r="O95" s="199"/>
      <c r="P95" s="199"/>
      <c r="Q95" s="199">
        <v>0.3</v>
      </c>
      <c r="R95" s="199"/>
      <c r="S95" s="199">
        <v>3</v>
      </c>
      <c r="T95" s="199"/>
      <c r="U95" s="199"/>
      <c r="V95" s="199"/>
      <c r="W95" s="199"/>
      <c r="X95" s="199"/>
      <c r="Y95" s="199"/>
      <c r="Z95" s="199">
        <v>0.5</v>
      </c>
      <c r="AA95" s="199"/>
      <c r="AB95" s="199"/>
      <c r="AC95" s="199"/>
      <c r="AD95" s="199"/>
      <c r="AE95" s="199">
        <v>0.2</v>
      </c>
      <c r="AF95" s="199"/>
      <c r="AG95" s="44">
        <f t="shared" si="12"/>
        <v>4.2</v>
      </c>
      <c r="AH95" s="15"/>
    </row>
    <row r="96" spans="1:34" s="12" customFormat="1" ht="24.6">
      <c r="A96" s="13" t="s">
        <v>39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9"/>
      <c r="O96" s="199"/>
      <c r="P96" s="199"/>
      <c r="Q96" s="199">
        <v>0.1</v>
      </c>
      <c r="R96" s="199"/>
      <c r="S96" s="199"/>
      <c r="T96" s="199"/>
      <c r="U96" s="199"/>
      <c r="V96" s="199"/>
      <c r="W96" s="199"/>
      <c r="X96" s="199"/>
      <c r="Y96" s="199"/>
      <c r="Z96" s="199">
        <v>0.3</v>
      </c>
      <c r="AA96" s="199"/>
      <c r="AB96" s="199"/>
      <c r="AC96" s="199"/>
      <c r="AD96" s="199"/>
      <c r="AE96" s="199">
        <v>0.4</v>
      </c>
      <c r="AF96" s="199"/>
      <c r="AG96" s="44">
        <f t="shared" si="12"/>
        <v>0.8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8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305B-1A6B-48A2-AACF-606C4BD36753}">
  <dimension ref="A1:AH107"/>
  <sheetViews>
    <sheetView topLeftCell="A81" zoomScale="60" zoomScaleNormal="60" workbookViewId="0">
      <selection activeCell="N100" sqref="N100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101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>
        <v>18</v>
      </c>
      <c r="C5" s="114">
        <v>16</v>
      </c>
      <c r="D5" s="114">
        <v>18</v>
      </c>
      <c r="E5" s="114">
        <v>16.5</v>
      </c>
      <c r="F5" s="114"/>
      <c r="G5" s="114"/>
      <c r="H5" s="114">
        <v>26</v>
      </c>
      <c r="I5" s="114">
        <v>30</v>
      </c>
      <c r="J5" s="114">
        <v>35</v>
      </c>
      <c r="K5" s="114"/>
      <c r="L5" s="114"/>
      <c r="M5" s="114"/>
      <c r="N5" s="199"/>
      <c r="O5" s="199">
        <v>20</v>
      </c>
      <c r="P5" s="199">
        <v>21</v>
      </c>
      <c r="Q5" s="199">
        <v>20</v>
      </c>
      <c r="R5" s="199">
        <v>20</v>
      </c>
      <c r="S5" s="199">
        <v>20</v>
      </c>
      <c r="T5" s="199"/>
      <c r="U5" s="199"/>
      <c r="V5" s="199">
        <v>25</v>
      </c>
      <c r="W5" s="199">
        <v>14</v>
      </c>
      <c r="X5" s="199">
        <v>12</v>
      </c>
      <c r="Y5" s="199">
        <v>12</v>
      </c>
      <c r="Z5" s="199">
        <v>20</v>
      </c>
      <c r="AA5" s="199"/>
      <c r="AB5" s="199"/>
      <c r="AC5" s="199"/>
      <c r="AD5" s="199">
        <v>18</v>
      </c>
      <c r="AE5" s="199">
        <v>9</v>
      </c>
      <c r="AF5" s="199">
        <v>18</v>
      </c>
      <c r="AG5" s="44">
        <f t="shared" ref="AG5:AG10" si="0">SUM(B5:AF5)</f>
        <v>388.5</v>
      </c>
      <c r="AH5" s="15"/>
    </row>
    <row r="6" spans="1:34" s="12" customFormat="1" ht="24.6">
      <c r="A6" s="118" t="s">
        <v>21</v>
      </c>
      <c r="B6" s="114">
        <v>10</v>
      </c>
      <c r="C6" s="114">
        <v>6</v>
      </c>
      <c r="D6" s="114">
        <v>5</v>
      </c>
      <c r="E6" s="114">
        <v>6</v>
      </c>
      <c r="F6" s="114"/>
      <c r="G6" s="114"/>
      <c r="H6" s="114">
        <v>8</v>
      </c>
      <c r="I6" s="114">
        <v>10</v>
      </c>
      <c r="J6" s="114">
        <v>8</v>
      </c>
      <c r="K6" s="114"/>
      <c r="L6" s="114"/>
      <c r="M6" s="114"/>
      <c r="N6" s="114"/>
      <c r="O6" s="114">
        <v>6</v>
      </c>
      <c r="P6" s="114">
        <v>6</v>
      </c>
      <c r="Q6" s="114">
        <v>6</v>
      </c>
      <c r="R6" s="199">
        <v>4</v>
      </c>
      <c r="S6" s="199">
        <v>4.5</v>
      </c>
      <c r="T6" s="199"/>
      <c r="U6" s="199"/>
      <c r="V6" s="199">
        <v>2</v>
      </c>
      <c r="W6" s="199">
        <v>4</v>
      </c>
      <c r="X6" s="199">
        <v>2</v>
      </c>
      <c r="Y6" s="199">
        <v>6</v>
      </c>
      <c r="Z6" s="199">
        <v>2</v>
      </c>
      <c r="AA6" s="199"/>
      <c r="AB6" s="199"/>
      <c r="AC6" s="199"/>
      <c r="AD6" s="199">
        <v>5</v>
      </c>
      <c r="AE6" s="199">
        <v>5</v>
      </c>
      <c r="AF6" s="199">
        <v>3</v>
      </c>
      <c r="AG6" s="44">
        <f t="shared" si="0"/>
        <v>108.5</v>
      </c>
      <c r="AH6" s="15"/>
    </row>
    <row r="7" spans="1:34" s="12" customFormat="1" ht="24.6">
      <c r="A7" s="14" t="s">
        <v>25</v>
      </c>
      <c r="B7" s="114"/>
      <c r="C7" s="114"/>
      <c r="D7" s="114"/>
      <c r="E7" s="114">
        <v>2</v>
      </c>
      <c r="F7" s="114"/>
      <c r="G7" s="114"/>
      <c r="H7" s="114"/>
      <c r="I7" s="114"/>
      <c r="J7" s="114"/>
      <c r="K7" s="114"/>
      <c r="L7" s="114"/>
      <c r="M7" s="114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44">
        <f t="shared" si="0"/>
        <v>2</v>
      </c>
      <c r="AH7" s="15"/>
    </row>
    <row r="8" spans="1:34" ht="24.6">
      <c r="A8" s="6" t="s">
        <v>26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44">
        <f t="shared" si="0"/>
        <v>0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390.5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>
        <v>0.2</v>
      </c>
      <c r="C11" s="114">
        <v>0.5</v>
      </c>
      <c r="D11" s="114">
        <v>2</v>
      </c>
      <c r="E11" s="114">
        <v>1.5</v>
      </c>
      <c r="F11" s="114"/>
      <c r="G11" s="114"/>
      <c r="H11" s="114">
        <v>0.9</v>
      </c>
      <c r="I11" s="114">
        <v>0.5</v>
      </c>
      <c r="J11" s="114">
        <v>0.5</v>
      </c>
      <c r="K11" s="114"/>
      <c r="L11" s="114"/>
      <c r="M11" s="114"/>
      <c r="N11" s="199"/>
      <c r="O11" s="199">
        <v>0.2</v>
      </c>
      <c r="P11" s="199">
        <v>0.2</v>
      </c>
      <c r="Q11" s="199">
        <v>0.2</v>
      </c>
      <c r="R11" s="199">
        <v>0.2</v>
      </c>
      <c r="S11" s="199">
        <v>0.2</v>
      </c>
      <c r="T11" s="199"/>
      <c r="U11" s="199"/>
      <c r="V11" s="199"/>
      <c r="W11" s="199">
        <v>1.5</v>
      </c>
      <c r="X11" s="199"/>
      <c r="Y11" s="199">
        <v>0.5</v>
      </c>
      <c r="Z11" s="199"/>
      <c r="AA11" s="199"/>
      <c r="AB11" s="199"/>
      <c r="AC11" s="199"/>
      <c r="AD11" s="199">
        <v>0.2</v>
      </c>
      <c r="AE11" s="199">
        <v>0.1</v>
      </c>
      <c r="AF11" s="199"/>
      <c r="AG11" s="44">
        <f>SUM(B11:AF11)</f>
        <v>9.4</v>
      </c>
      <c r="AH11" s="15"/>
    </row>
    <row r="12" spans="1:34" s="12" customFormat="1" ht="24.6">
      <c r="A12" s="14" t="s">
        <v>20</v>
      </c>
      <c r="B12" s="114">
        <v>1.5</v>
      </c>
      <c r="C12" s="114">
        <v>2</v>
      </c>
      <c r="D12" s="114">
        <v>2</v>
      </c>
      <c r="E12" s="114">
        <v>2</v>
      </c>
      <c r="F12" s="114"/>
      <c r="G12" s="114"/>
      <c r="H12" s="114">
        <v>4</v>
      </c>
      <c r="I12" s="114">
        <v>3</v>
      </c>
      <c r="J12" s="114">
        <v>2</v>
      </c>
      <c r="K12" s="114"/>
      <c r="L12" s="114"/>
      <c r="M12" s="114"/>
      <c r="N12" s="199"/>
      <c r="O12" s="199">
        <v>3.5</v>
      </c>
      <c r="P12" s="199">
        <v>4</v>
      </c>
      <c r="Q12" s="199">
        <v>3</v>
      </c>
      <c r="R12" s="199">
        <v>2</v>
      </c>
      <c r="S12" s="199">
        <v>3</v>
      </c>
      <c r="T12" s="199"/>
      <c r="U12" s="199"/>
      <c r="V12" s="199">
        <v>2</v>
      </c>
      <c r="W12" s="199">
        <v>2.5</v>
      </c>
      <c r="X12" s="199">
        <v>2.5</v>
      </c>
      <c r="Y12" s="199">
        <v>1.5</v>
      </c>
      <c r="Z12" s="199">
        <v>1.5</v>
      </c>
      <c r="AA12" s="199"/>
      <c r="AB12" s="199"/>
      <c r="AC12" s="199"/>
      <c r="AD12" s="199">
        <v>3.5</v>
      </c>
      <c r="AE12" s="199">
        <v>1.8</v>
      </c>
      <c r="AF12" s="199">
        <v>3</v>
      </c>
      <c r="AG12" s="44">
        <f t="shared" ref="AG12:AG23" si="1">SUM(B12:AF12)</f>
        <v>50.3</v>
      </c>
      <c r="AH12" s="15"/>
    </row>
    <row r="13" spans="1:34" s="12" customFormat="1" ht="24.6">
      <c r="A13" s="39" t="s">
        <v>27</v>
      </c>
      <c r="B13" s="114"/>
      <c r="C13" s="114">
        <v>0.5</v>
      </c>
      <c r="D13" s="114"/>
      <c r="E13" s="114"/>
      <c r="F13" s="114"/>
      <c r="G13" s="114"/>
      <c r="H13" s="114">
        <v>1.5</v>
      </c>
      <c r="I13" s="114"/>
      <c r="J13" s="114"/>
      <c r="K13" s="114"/>
      <c r="L13" s="114"/>
      <c r="M13" s="114"/>
      <c r="N13" s="199"/>
      <c r="O13" s="199">
        <v>3</v>
      </c>
      <c r="P13" s="199">
        <v>0.1</v>
      </c>
      <c r="Q13" s="199">
        <v>0.8</v>
      </c>
      <c r="R13" s="199"/>
      <c r="S13" s="199"/>
      <c r="T13" s="199"/>
      <c r="U13" s="199"/>
      <c r="V13" s="199"/>
      <c r="W13" s="199">
        <v>0.1</v>
      </c>
      <c r="X13" s="199"/>
      <c r="Y13" s="199"/>
      <c r="Z13" s="199"/>
      <c r="AA13" s="199"/>
      <c r="AB13" s="199"/>
      <c r="AC13" s="199"/>
      <c r="AD13" s="199"/>
      <c r="AE13" s="199"/>
      <c r="AF13" s="199"/>
      <c r="AG13" s="44">
        <f t="shared" si="1"/>
        <v>5.9999999999999991</v>
      </c>
      <c r="AH13" s="15"/>
    </row>
    <row r="14" spans="1:34" s="12" customFormat="1" ht="24.6">
      <c r="A14" s="13" t="s">
        <v>28</v>
      </c>
      <c r="B14" s="114">
        <v>1</v>
      </c>
      <c r="C14" s="114">
        <v>1</v>
      </c>
      <c r="D14" s="114">
        <v>0.2</v>
      </c>
      <c r="E14" s="114"/>
      <c r="F14" s="114"/>
      <c r="G14" s="114"/>
      <c r="H14" s="114">
        <v>0.2</v>
      </c>
      <c r="I14" s="114">
        <v>1</v>
      </c>
      <c r="J14" s="114">
        <v>0.5</v>
      </c>
      <c r="K14" s="114"/>
      <c r="L14" s="114"/>
      <c r="M14" s="114"/>
      <c r="N14" s="199"/>
      <c r="O14" s="199"/>
      <c r="P14" s="199">
        <v>1.7</v>
      </c>
      <c r="Q14" s="199"/>
      <c r="R14" s="199">
        <v>0.1</v>
      </c>
      <c r="S14" s="199">
        <v>0.1</v>
      </c>
      <c r="T14" s="199"/>
      <c r="U14" s="199"/>
      <c r="V14" s="199"/>
      <c r="W14" s="199">
        <v>1</v>
      </c>
      <c r="X14" s="199">
        <v>1</v>
      </c>
      <c r="Y14" s="199"/>
      <c r="Z14" s="199"/>
      <c r="AA14" s="199"/>
      <c r="AB14" s="199"/>
      <c r="AC14" s="199"/>
      <c r="AD14" s="199">
        <v>0.1</v>
      </c>
      <c r="AE14" s="199"/>
      <c r="AF14" s="199"/>
      <c r="AG14" s="44">
        <f t="shared" si="1"/>
        <v>7.8999999999999995</v>
      </c>
      <c r="AH14" s="15"/>
    </row>
    <row r="15" spans="1:34" s="12" customFormat="1" ht="24.6">
      <c r="A15" s="13" t="s">
        <v>39</v>
      </c>
      <c r="B15" s="114">
        <v>0.2</v>
      </c>
      <c r="C15" s="114">
        <v>0.4</v>
      </c>
      <c r="D15" s="114">
        <v>0.1</v>
      </c>
      <c r="E15" s="114"/>
      <c r="F15" s="114"/>
      <c r="G15" s="114"/>
      <c r="H15" s="114"/>
      <c r="I15" s="114">
        <v>0.2</v>
      </c>
      <c r="J15" s="114"/>
      <c r="K15" s="114"/>
      <c r="L15" s="114"/>
      <c r="M15" s="114"/>
      <c r="N15" s="199"/>
      <c r="O15" s="199">
        <v>0.2</v>
      </c>
      <c r="P15" s="199">
        <v>0.3</v>
      </c>
      <c r="Q15" s="199">
        <v>0.4</v>
      </c>
      <c r="R15" s="199">
        <v>0.1</v>
      </c>
      <c r="S15" s="199">
        <v>0.2</v>
      </c>
      <c r="T15" s="199"/>
      <c r="U15" s="199"/>
      <c r="V15" s="199"/>
      <c r="W15" s="199">
        <v>0.1</v>
      </c>
      <c r="X15" s="199">
        <v>0.2</v>
      </c>
      <c r="Y15" s="199"/>
      <c r="Z15" s="199"/>
      <c r="AA15" s="199"/>
      <c r="AB15" s="199"/>
      <c r="AC15" s="199"/>
      <c r="AD15" s="199">
        <v>0.3</v>
      </c>
      <c r="AE15" s="199">
        <v>0.2</v>
      </c>
      <c r="AF15" s="199">
        <v>0.2</v>
      </c>
      <c r="AG15" s="44">
        <f t="shared" si="1"/>
        <v>3.100000000000001</v>
      </c>
      <c r="AH15" s="15"/>
    </row>
    <row r="16" spans="1:34" s="12" customFormat="1" ht="24.6">
      <c r="A16" s="13" t="s">
        <v>40</v>
      </c>
      <c r="B16" s="114">
        <v>0.1</v>
      </c>
      <c r="C16" s="114">
        <v>0.4</v>
      </c>
      <c r="D16" s="114">
        <v>0.1</v>
      </c>
      <c r="E16" s="114"/>
      <c r="F16" s="114"/>
      <c r="G16" s="114"/>
      <c r="H16" s="114">
        <v>1</v>
      </c>
      <c r="I16" s="114">
        <v>0.9</v>
      </c>
      <c r="J16" s="114"/>
      <c r="K16" s="114"/>
      <c r="L16" s="114"/>
      <c r="M16" s="114"/>
      <c r="N16" s="199"/>
      <c r="O16" s="199">
        <v>0.1</v>
      </c>
      <c r="P16" s="199"/>
      <c r="Q16" s="199">
        <v>0.5</v>
      </c>
      <c r="R16" s="199">
        <v>0.2</v>
      </c>
      <c r="S16" s="199">
        <v>0.2</v>
      </c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>
        <v>0.5</v>
      </c>
      <c r="AF16" s="199"/>
      <c r="AG16" s="44">
        <f t="shared" si="1"/>
        <v>4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80.699999999999989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0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/>
      <c r="D24" s="5">
        <v>10</v>
      </c>
      <c r="E24" s="5"/>
      <c r="F24" s="5"/>
      <c r="G24" s="5"/>
      <c r="H24" s="5"/>
      <c r="I24" s="5"/>
      <c r="J24" s="5"/>
      <c r="K24" s="5">
        <v>40</v>
      </c>
      <c r="L24" s="5"/>
      <c r="M24" s="5">
        <v>20</v>
      </c>
      <c r="N24" s="42"/>
      <c r="O24" s="42"/>
      <c r="P24" s="42">
        <v>15</v>
      </c>
      <c r="Q24" s="42"/>
      <c r="R24" s="42">
        <v>5</v>
      </c>
      <c r="S24" s="42"/>
      <c r="T24" s="42">
        <v>35</v>
      </c>
      <c r="U24" s="42"/>
      <c r="V24" s="42"/>
      <c r="W24" s="42"/>
      <c r="X24" s="42"/>
      <c r="Y24" s="42"/>
      <c r="Z24" s="42"/>
      <c r="AA24" s="42">
        <v>5</v>
      </c>
      <c r="AB24" s="42"/>
      <c r="AC24" s="42"/>
      <c r="AD24" s="42"/>
      <c r="AE24" s="42"/>
      <c r="AF24" s="42">
        <v>5</v>
      </c>
      <c r="AG24" s="44">
        <f>SUM(B24:AF24)</f>
        <v>135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126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/>
      <c r="C31" s="114">
        <v>1</v>
      </c>
      <c r="D31" s="114">
        <v>6</v>
      </c>
      <c r="E31" s="114">
        <v>6</v>
      </c>
      <c r="F31" s="114"/>
      <c r="G31" s="114"/>
      <c r="H31" s="114">
        <v>5</v>
      </c>
      <c r="I31" s="114">
        <v>2</v>
      </c>
      <c r="J31" s="114">
        <v>5</v>
      </c>
      <c r="K31" s="114"/>
      <c r="L31" s="114"/>
      <c r="M31" s="114"/>
      <c r="N31" s="199"/>
      <c r="O31" s="199">
        <v>5</v>
      </c>
      <c r="P31" s="199">
        <v>8</v>
      </c>
      <c r="Q31" s="199">
        <v>6</v>
      </c>
      <c r="R31" s="199">
        <v>2</v>
      </c>
      <c r="S31" s="199">
        <v>1</v>
      </c>
      <c r="T31" s="199"/>
      <c r="U31" s="199"/>
      <c r="V31" s="199">
        <v>3</v>
      </c>
      <c r="W31" s="199">
        <v>5</v>
      </c>
      <c r="X31" s="199">
        <v>4</v>
      </c>
      <c r="Y31" s="199">
        <v>8</v>
      </c>
      <c r="Z31" s="199">
        <v>6</v>
      </c>
      <c r="AA31" s="199"/>
      <c r="AB31" s="199"/>
      <c r="AC31" s="199"/>
      <c r="AD31" s="199">
        <v>4</v>
      </c>
      <c r="AE31" s="199">
        <v>8.5</v>
      </c>
      <c r="AF31" s="199">
        <v>4</v>
      </c>
      <c r="AG31" s="44">
        <f t="shared" ref="AG31:AG34" si="2">SUM(B31:AF31)</f>
        <v>89.5</v>
      </c>
      <c r="AH31" s="15"/>
    </row>
    <row r="32" spans="1:34" s="12" customFormat="1" ht="24.6">
      <c r="A32" s="118" t="s">
        <v>21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89.5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44">
        <f>SUM(B37:AF37)</f>
        <v>0</v>
      </c>
      <c r="AH37" s="15"/>
    </row>
    <row r="38" spans="1:34" s="12" customFormat="1" ht="24.6">
      <c r="A38" s="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44">
        <f t="shared" ref="AG38:AG42" si="4">SUM(B38:AF38)</f>
        <v>0</v>
      </c>
      <c r="AH38" s="15"/>
    </row>
    <row r="39" spans="1:34" s="12" customFormat="1" ht="24.6">
      <c r="A39" s="39" t="s">
        <v>27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44">
        <f t="shared" si="4"/>
        <v>0</v>
      </c>
      <c r="AH39" s="15"/>
    </row>
    <row r="40" spans="1:34" s="12" customFormat="1" ht="24.6">
      <c r="A40" s="13" t="s">
        <v>28</v>
      </c>
      <c r="B40" s="114"/>
      <c r="C40" s="114"/>
      <c r="D40" s="114"/>
      <c r="E40" s="114">
        <v>1</v>
      </c>
      <c r="F40" s="114"/>
      <c r="G40" s="114"/>
      <c r="H40" s="114"/>
      <c r="I40" s="114"/>
      <c r="J40" s="114"/>
      <c r="K40" s="114"/>
      <c r="L40" s="114"/>
      <c r="M40" s="114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>
        <v>1</v>
      </c>
      <c r="AG40" s="44">
        <f t="shared" si="4"/>
        <v>2</v>
      </c>
      <c r="AH40" s="15"/>
    </row>
    <row r="41" spans="1:34" s="12" customFormat="1" ht="24.6">
      <c r="A41" s="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44">
        <f t="shared" si="4"/>
        <v>0</v>
      </c>
      <c r="AH41" s="15"/>
    </row>
    <row r="42" spans="1:34" s="12" customFormat="1" ht="24.6">
      <c r="A42" s="13" t="s">
        <v>40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2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127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>
        <v>5</v>
      </c>
      <c r="C58" s="114">
        <v>3</v>
      </c>
      <c r="D58" s="114">
        <v>10</v>
      </c>
      <c r="E58" s="114">
        <v>13</v>
      </c>
      <c r="F58" s="114"/>
      <c r="G58" s="114"/>
      <c r="H58" s="114">
        <v>15</v>
      </c>
      <c r="I58" s="114">
        <v>10</v>
      </c>
      <c r="J58" s="114">
        <v>13</v>
      </c>
      <c r="K58" s="114"/>
      <c r="L58" s="114"/>
      <c r="M58" s="114"/>
      <c r="N58" s="199"/>
      <c r="O58" s="199">
        <v>9</v>
      </c>
      <c r="P58" s="199">
        <v>12</v>
      </c>
      <c r="Q58" s="199">
        <v>8</v>
      </c>
      <c r="R58" s="199">
        <v>6</v>
      </c>
      <c r="S58" s="199">
        <v>10</v>
      </c>
      <c r="T58" s="199"/>
      <c r="U58" s="199"/>
      <c r="V58" s="199">
        <v>8</v>
      </c>
      <c r="W58" s="199">
        <v>10</v>
      </c>
      <c r="X58" s="199">
        <v>13</v>
      </c>
      <c r="Y58" s="199">
        <v>9</v>
      </c>
      <c r="Z58" s="199">
        <v>8</v>
      </c>
      <c r="AA58" s="199"/>
      <c r="AB58" s="199"/>
      <c r="AC58" s="199"/>
      <c r="AD58" s="199">
        <v>12</v>
      </c>
      <c r="AE58" s="199">
        <v>9</v>
      </c>
      <c r="AF58" s="199">
        <v>11</v>
      </c>
      <c r="AG58" s="44">
        <f t="shared" ref="AG58:AG61" si="6">SUM(B58:AF58)</f>
        <v>194</v>
      </c>
      <c r="AH58" s="15"/>
    </row>
    <row r="59" spans="1:34" s="12" customFormat="1" ht="24.6">
      <c r="A59" s="118" t="s">
        <v>21</v>
      </c>
      <c r="B59" s="114"/>
      <c r="C59" s="114"/>
      <c r="D59" s="114"/>
      <c r="E59" s="114">
        <v>1</v>
      </c>
      <c r="F59" s="114"/>
      <c r="G59" s="114"/>
      <c r="H59" s="114">
        <v>2</v>
      </c>
      <c r="I59" s="114"/>
      <c r="J59" s="114"/>
      <c r="K59" s="114"/>
      <c r="L59" s="114"/>
      <c r="M59" s="114"/>
      <c r="N59" s="199"/>
      <c r="O59" s="199">
        <v>1</v>
      </c>
      <c r="P59" s="199"/>
      <c r="Q59" s="199"/>
      <c r="R59" s="199"/>
      <c r="S59" s="199">
        <v>1</v>
      </c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44">
        <f t="shared" si="6"/>
        <v>5</v>
      </c>
      <c r="AH59" s="15"/>
    </row>
    <row r="60" spans="1:34" s="12" customFormat="1" ht="24.6">
      <c r="A60" s="14" t="s">
        <v>25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194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>
        <v>0.2</v>
      </c>
      <c r="C64" s="114">
        <v>0.1</v>
      </c>
      <c r="D64" s="114">
        <v>0.3</v>
      </c>
      <c r="E64" s="114">
        <v>0.1</v>
      </c>
      <c r="F64" s="114"/>
      <c r="G64" s="114"/>
      <c r="H64" s="114">
        <v>0.5</v>
      </c>
      <c r="I64" s="114">
        <v>0.2</v>
      </c>
      <c r="J64" s="114">
        <v>0.5</v>
      </c>
      <c r="K64" s="114"/>
      <c r="L64" s="114"/>
      <c r="M64" s="114"/>
      <c r="N64" s="199"/>
      <c r="O64" s="199">
        <v>0.1</v>
      </c>
      <c r="P64" s="199">
        <v>0.1</v>
      </c>
      <c r="Q64" s="199"/>
      <c r="R64" s="199"/>
      <c r="S64" s="199">
        <v>0.1</v>
      </c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>
        <v>0.1</v>
      </c>
      <c r="AE64" s="199"/>
      <c r="AF64" s="199">
        <v>0.1</v>
      </c>
      <c r="AG64" s="44">
        <f>SUM(B64:AF64)</f>
        <v>2.4000000000000004</v>
      </c>
      <c r="AH64" s="15"/>
    </row>
    <row r="65" spans="1:34" s="12" customFormat="1" ht="24.6">
      <c r="A65" s="14" t="s">
        <v>20</v>
      </c>
      <c r="B65" s="114">
        <v>0.2</v>
      </c>
      <c r="C65" s="114">
        <v>0.2</v>
      </c>
      <c r="D65" s="114">
        <v>0.3</v>
      </c>
      <c r="E65" s="114">
        <v>0.2</v>
      </c>
      <c r="F65" s="114"/>
      <c r="G65" s="114"/>
      <c r="H65" s="114">
        <v>0.3</v>
      </c>
      <c r="I65" s="114">
        <v>0.3</v>
      </c>
      <c r="J65" s="114">
        <v>0.3</v>
      </c>
      <c r="K65" s="114"/>
      <c r="L65" s="114"/>
      <c r="M65" s="114"/>
      <c r="N65" s="199"/>
      <c r="O65" s="199">
        <v>0.2</v>
      </c>
      <c r="P65" s="199">
        <v>0.2</v>
      </c>
      <c r="Q65" s="199">
        <v>0.2</v>
      </c>
      <c r="R65" s="199">
        <v>0.1</v>
      </c>
      <c r="S65" s="199">
        <v>0.2</v>
      </c>
      <c r="T65" s="199"/>
      <c r="U65" s="199"/>
      <c r="V65" s="199"/>
      <c r="W65" s="199"/>
      <c r="X65" s="199">
        <v>0.2</v>
      </c>
      <c r="Y65" s="199">
        <v>0.2</v>
      </c>
      <c r="Z65" s="199"/>
      <c r="AA65" s="199"/>
      <c r="AB65" s="199"/>
      <c r="AC65" s="199"/>
      <c r="AD65" s="199">
        <v>0.2</v>
      </c>
      <c r="AE65" s="199"/>
      <c r="AF65" s="199">
        <v>0.2</v>
      </c>
      <c r="AG65" s="44">
        <f t="shared" ref="AG65:AG69" si="8">SUM(B65:AF65)</f>
        <v>3.5000000000000013</v>
      </c>
      <c r="AH65" s="15"/>
    </row>
    <row r="66" spans="1:34" s="12" customFormat="1" ht="24.6">
      <c r="A66" s="39" t="s">
        <v>27</v>
      </c>
      <c r="B66" s="114">
        <v>0.2</v>
      </c>
      <c r="C66" s="114">
        <v>0.1</v>
      </c>
      <c r="D66" s="114">
        <v>0.2</v>
      </c>
      <c r="E66" s="114">
        <v>0.2</v>
      </c>
      <c r="F66" s="114"/>
      <c r="G66" s="114"/>
      <c r="H66" s="114">
        <v>0.2</v>
      </c>
      <c r="I66" s="114"/>
      <c r="J66" s="114">
        <v>0.2</v>
      </c>
      <c r="K66" s="114"/>
      <c r="L66" s="114"/>
      <c r="M66" s="114"/>
      <c r="N66" s="199"/>
      <c r="O66" s="199">
        <v>0.1</v>
      </c>
      <c r="P66" s="199"/>
      <c r="Q66" s="199"/>
      <c r="R66" s="199">
        <v>0.1</v>
      </c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>
        <v>0.2</v>
      </c>
      <c r="AE66" s="199"/>
      <c r="AF66" s="199">
        <v>0.1</v>
      </c>
      <c r="AG66" s="44">
        <f t="shared" si="8"/>
        <v>1.6</v>
      </c>
      <c r="AH66" s="15"/>
    </row>
    <row r="67" spans="1:34" s="12" customFormat="1" ht="24.6">
      <c r="A67" s="13" t="s">
        <v>28</v>
      </c>
      <c r="B67" s="114">
        <v>1</v>
      </c>
      <c r="C67" s="114">
        <v>2</v>
      </c>
      <c r="D67" s="114">
        <v>0.2</v>
      </c>
      <c r="E67" s="114">
        <v>2</v>
      </c>
      <c r="F67" s="114"/>
      <c r="G67" s="114"/>
      <c r="H67" s="114">
        <v>2</v>
      </c>
      <c r="I67" s="114">
        <v>1</v>
      </c>
      <c r="J67" s="114">
        <v>2</v>
      </c>
      <c r="K67" s="114"/>
      <c r="L67" s="114"/>
      <c r="M67" s="114"/>
      <c r="N67" s="199"/>
      <c r="O67" s="199">
        <v>0.1</v>
      </c>
      <c r="P67" s="199">
        <v>0.1</v>
      </c>
      <c r="Q67" s="199">
        <v>1</v>
      </c>
      <c r="R67" s="199">
        <v>0.2</v>
      </c>
      <c r="S67" s="199"/>
      <c r="T67" s="199"/>
      <c r="U67" s="199"/>
      <c r="V67" s="199"/>
      <c r="W67" s="199"/>
      <c r="X67" s="199">
        <v>0.2</v>
      </c>
      <c r="Y67" s="199"/>
      <c r="Z67" s="199"/>
      <c r="AA67" s="199"/>
      <c r="AB67" s="199"/>
      <c r="AC67" s="199"/>
      <c r="AD67" s="199">
        <v>1</v>
      </c>
      <c r="AE67" s="199"/>
      <c r="AF67" s="199">
        <v>0.2</v>
      </c>
      <c r="AG67" s="44">
        <f t="shared" si="8"/>
        <v>12.999999999999996</v>
      </c>
      <c r="AH67" s="15"/>
    </row>
    <row r="68" spans="1:34" s="12" customFormat="1" ht="24.6">
      <c r="A68" s="13" t="s">
        <v>39</v>
      </c>
      <c r="B68" s="114">
        <v>0.2</v>
      </c>
      <c r="C68" s="114">
        <v>0.1</v>
      </c>
      <c r="D68" s="114">
        <v>0.2</v>
      </c>
      <c r="E68" s="114">
        <v>0.1</v>
      </c>
      <c r="F68" s="114"/>
      <c r="G68" s="114"/>
      <c r="H68" s="114">
        <v>0.1</v>
      </c>
      <c r="I68" s="114">
        <v>0.1</v>
      </c>
      <c r="J68" s="114">
        <v>0.1</v>
      </c>
      <c r="K68" s="114"/>
      <c r="L68" s="114"/>
      <c r="M68" s="114"/>
      <c r="N68" s="199"/>
      <c r="O68" s="199">
        <v>0.1</v>
      </c>
      <c r="P68" s="199"/>
      <c r="Q68" s="199">
        <v>0.1</v>
      </c>
      <c r="R68" s="199"/>
      <c r="S68" s="199">
        <v>0.1</v>
      </c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44">
        <f t="shared" si="8"/>
        <v>1.2</v>
      </c>
      <c r="AH68" s="15"/>
    </row>
    <row r="69" spans="1:34" s="12" customFormat="1" ht="24.6">
      <c r="A69" s="13" t="s">
        <v>40</v>
      </c>
      <c r="B69" s="114">
        <v>0.1</v>
      </c>
      <c r="C69" s="114"/>
      <c r="D69" s="114">
        <v>0.1</v>
      </c>
      <c r="E69" s="114"/>
      <c r="F69" s="114"/>
      <c r="G69" s="114"/>
      <c r="H69" s="114">
        <v>0.1</v>
      </c>
      <c r="I69" s="114"/>
      <c r="J69" s="114"/>
      <c r="K69" s="114"/>
      <c r="L69" s="114"/>
      <c r="M69" s="114"/>
      <c r="N69" s="199"/>
      <c r="O69" s="199">
        <v>0.1</v>
      </c>
      <c r="P69" s="199"/>
      <c r="Q69" s="199"/>
      <c r="R69" s="199"/>
      <c r="S69" s="199">
        <v>0.1</v>
      </c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>
        <v>0.1</v>
      </c>
      <c r="AG69" s="44">
        <f t="shared" si="8"/>
        <v>0.6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22.3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128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>
        <v>4</v>
      </c>
      <c r="C86" s="114">
        <v>6</v>
      </c>
      <c r="D86" s="114">
        <v>3.5</v>
      </c>
      <c r="E86" s="114">
        <v>5</v>
      </c>
      <c r="F86" s="114"/>
      <c r="G86" s="114"/>
      <c r="H86" s="114">
        <v>3</v>
      </c>
      <c r="I86" s="114">
        <v>5</v>
      </c>
      <c r="J86" s="114">
        <v>8</v>
      </c>
      <c r="K86" s="114"/>
      <c r="L86" s="114"/>
      <c r="M86" s="114"/>
      <c r="N86" s="199"/>
      <c r="O86" s="199">
        <v>3</v>
      </c>
      <c r="P86" s="199">
        <v>5</v>
      </c>
      <c r="Q86" s="199">
        <v>4</v>
      </c>
      <c r="R86" s="199">
        <v>3</v>
      </c>
      <c r="S86" s="199">
        <v>5</v>
      </c>
      <c r="T86" s="199"/>
      <c r="U86" s="199"/>
      <c r="V86" s="199">
        <v>5</v>
      </c>
      <c r="W86" s="199">
        <v>3</v>
      </c>
      <c r="X86" s="199">
        <v>6</v>
      </c>
      <c r="Y86" s="199">
        <v>8.5</v>
      </c>
      <c r="Z86" s="199">
        <v>4</v>
      </c>
      <c r="AA86" s="199"/>
      <c r="AB86" s="199"/>
      <c r="AC86" s="199"/>
      <c r="AD86" s="199">
        <v>6</v>
      </c>
      <c r="AE86" s="199">
        <v>5</v>
      </c>
      <c r="AF86" s="199">
        <v>4</v>
      </c>
      <c r="AG86" s="44">
        <f t="shared" ref="AG86:AG89" si="10">SUM(B86:AF86)</f>
        <v>96</v>
      </c>
      <c r="AH86" s="15"/>
    </row>
    <row r="87" spans="1:34" s="12" customFormat="1" ht="24.6">
      <c r="A87" s="118" t="s">
        <v>21</v>
      </c>
      <c r="B87" s="114"/>
      <c r="C87" s="114"/>
      <c r="D87" s="114"/>
      <c r="E87" s="114"/>
      <c r="F87" s="114"/>
      <c r="G87" s="114"/>
      <c r="H87" s="114"/>
      <c r="I87" s="114"/>
      <c r="J87" s="114">
        <v>1</v>
      </c>
      <c r="K87" s="114"/>
      <c r="L87" s="114"/>
      <c r="M87" s="114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44">
        <f t="shared" si="10"/>
        <v>1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96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>
        <v>0.3</v>
      </c>
      <c r="C92" s="114">
        <v>0.1</v>
      </c>
      <c r="D92" s="114">
        <v>0.2</v>
      </c>
      <c r="E92" s="114">
        <v>0.1</v>
      </c>
      <c r="F92" s="114"/>
      <c r="G92" s="114"/>
      <c r="H92" s="114">
        <v>0.1</v>
      </c>
      <c r="I92" s="114">
        <v>0.1</v>
      </c>
      <c r="J92" s="114">
        <v>0.1</v>
      </c>
      <c r="K92" s="114"/>
      <c r="L92" s="114"/>
      <c r="M92" s="114"/>
      <c r="N92" s="199"/>
      <c r="O92" s="199">
        <v>0.1</v>
      </c>
      <c r="P92" s="199"/>
      <c r="Q92" s="199"/>
      <c r="R92" s="199"/>
      <c r="S92" s="199">
        <v>0.1</v>
      </c>
      <c r="T92" s="199"/>
      <c r="U92" s="199"/>
      <c r="V92" s="199"/>
      <c r="W92" s="199"/>
      <c r="X92" s="199">
        <v>0.1</v>
      </c>
      <c r="Y92" s="199"/>
      <c r="Z92" s="199"/>
      <c r="AA92" s="199"/>
      <c r="AB92" s="199"/>
      <c r="AC92" s="199"/>
      <c r="AD92" s="199">
        <v>0.2</v>
      </c>
      <c r="AE92" s="199"/>
      <c r="AF92" s="199">
        <v>0.1</v>
      </c>
      <c r="AG92" s="44">
        <f>SUM(B92:AF92)</f>
        <v>1.6000000000000003</v>
      </c>
      <c r="AH92" s="15"/>
    </row>
    <row r="93" spans="1:34" s="12" customFormat="1" ht="24.6">
      <c r="A93" s="14" t="s">
        <v>20</v>
      </c>
      <c r="B93" s="114">
        <v>0.2</v>
      </c>
      <c r="C93" s="114">
        <v>0.2</v>
      </c>
      <c r="D93" s="114">
        <v>0.3</v>
      </c>
      <c r="E93" s="114"/>
      <c r="F93" s="114"/>
      <c r="G93" s="114"/>
      <c r="H93" s="114">
        <v>0.2</v>
      </c>
      <c r="I93" s="114">
        <v>0.3</v>
      </c>
      <c r="J93" s="114">
        <v>0.2</v>
      </c>
      <c r="K93" s="114"/>
      <c r="L93" s="114"/>
      <c r="M93" s="114"/>
      <c r="N93" s="199"/>
      <c r="O93" s="199">
        <v>0.2</v>
      </c>
      <c r="P93" s="199">
        <v>0.2</v>
      </c>
      <c r="Q93" s="199">
        <v>0.2</v>
      </c>
      <c r="R93" s="199"/>
      <c r="S93" s="199">
        <v>0.2</v>
      </c>
      <c r="T93" s="199"/>
      <c r="U93" s="199"/>
      <c r="V93" s="199"/>
      <c r="W93" s="199"/>
      <c r="X93" s="199">
        <v>0.2</v>
      </c>
      <c r="Y93" s="199">
        <v>0.2</v>
      </c>
      <c r="Z93" s="199"/>
      <c r="AA93" s="199"/>
      <c r="AB93" s="199"/>
      <c r="AC93" s="199"/>
      <c r="AD93" s="199">
        <v>0.2</v>
      </c>
      <c r="AE93" s="199"/>
      <c r="AF93" s="199">
        <v>0.2</v>
      </c>
      <c r="AG93" s="44">
        <f t="shared" ref="AG93:AG97" si="12">SUM(B93:AF93)</f>
        <v>3.0000000000000004</v>
      </c>
      <c r="AH93" s="15"/>
    </row>
    <row r="94" spans="1:34" s="12" customFormat="1" ht="24.6">
      <c r="A94" s="39" t="s">
        <v>27</v>
      </c>
      <c r="B94" s="114">
        <v>0.1</v>
      </c>
      <c r="C94" s="114">
        <v>0.2</v>
      </c>
      <c r="D94" s="114">
        <v>0.2</v>
      </c>
      <c r="E94" s="114"/>
      <c r="F94" s="114"/>
      <c r="G94" s="114"/>
      <c r="H94" s="114"/>
      <c r="I94" s="114"/>
      <c r="J94" s="114">
        <v>0.2</v>
      </c>
      <c r="K94" s="114"/>
      <c r="L94" s="114"/>
      <c r="M94" s="114"/>
      <c r="N94" s="199"/>
      <c r="O94" s="199">
        <v>0.2</v>
      </c>
      <c r="P94" s="199">
        <v>0.2</v>
      </c>
      <c r="Q94" s="199">
        <v>0.1</v>
      </c>
      <c r="R94" s="199"/>
      <c r="S94" s="199"/>
      <c r="T94" s="199"/>
      <c r="U94" s="199"/>
      <c r="V94" s="199"/>
      <c r="W94" s="199"/>
      <c r="X94" s="199">
        <v>0.2</v>
      </c>
      <c r="Y94" s="199"/>
      <c r="Z94" s="199"/>
      <c r="AA94" s="199"/>
      <c r="AB94" s="199"/>
      <c r="AC94" s="199"/>
      <c r="AD94" s="199"/>
      <c r="AE94" s="199"/>
      <c r="AF94" s="199">
        <v>0.1</v>
      </c>
      <c r="AG94" s="44">
        <f t="shared" si="12"/>
        <v>1.5</v>
      </c>
      <c r="AH94" s="15"/>
    </row>
    <row r="95" spans="1:34" s="12" customFormat="1" ht="24.6">
      <c r="A95" s="13" t="s">
        <v>28</v>
      </c>
      <c r="B95" s="114">
        <v>0.2</v>
      </c>
      <c r="C95" s="114">
        <v>1</v>
      </c>
      <c r="D95" s="114">
        <v>0.2</v>
      </c>
      <c r="E95" s="114">
        <v>0.2</v>
      </c>
      <c r="F95" s="114"/>
      <c r="G95" s="114"/>
      <c r="H95" s="114">
        <v>0.2</v>
      </c>
      <c r="I95" s="114">
        <v>1</v>
      </c>
      <c r="J95" s="114">
        <v>0.3</v>
      </c>
      <c r="K95" s="114"/>
      <c r="L95" s="114"/>
      <c r="M95" s="114"/>
      <c r="N95" s="199"/>
      <c r="O95" s="199">
        <v>0.2</v>
      </c>
      <c r="P95" s="199"/>
      <c r="Q95" s="199"/>
      <c r="R95" s="199"/>
      <c r="S95" s="199"/>
      <c r="T95" s="199"/>
      <c r="U95" s="199"/>
      <c r="V95" s="199"/>
      <c r="W95" s="199"/>
      <c r="X95" s="199"/>
      <c r="Y95" s="199">
        <v>2</v>
      </c>
      <c r="Z95" s="199"/>
      <c r="AA95" s="199"/>
      <c r="AB95" s="199"/>
      <c r="AC95" s="199"/>
      <c r="AD95" s="199"/>
      <c r="AE95" s="199"/>
      <c r="AF95" s="199">
        <v>1</v>
      </c>
      <c r="AG95" s="44">
        <f t="shared" si="12"/>
        <v>6.3</v>
      </c>
      <c r="AH95" s="15"/>
    </row>
    <row r="96" spans="1:34" s="12" customFormat="1" ht="24.6">
      <c r="A96" s="13" t="s">
        <v>39</v>
      </c>
      <c r="B96" s="114">
        <v>0.1</v>
      </c>
      <c r="C96" s="114">
        <v>0.2</v>
      </c>
      <c r="D96" s="114">
        <v>0.1</v>
      </c>
      <c r="E96" s="114">
        <v>0.1</v>
      </c>
      <c r="F96" s="114"/>
      <c r="G96" s="114"/>
      <c r="H96" s="114">
        <v>0.1</v>
      </c>
      <c r="I96" s="114">
        <v>0.2</v>
      </c>
      <c r="J96" s="114">
        <v>0.1</v>
      </c>
      <c r="K96" s="114"/>
      <c r="L96" s="114"/>
      <c r="M96" s="114"/>
      <c r="N96" s="199"/>
      <c r="O96" s="199">
        <v>0.1</v>
      </c>
      <c r="P96" s="199">
        <v>0.1</v>
      </c>
      <c r="Q96" s="199"/>
      <c r="R96" s="199"/>
      <c r="S96" s="199">
        <v>0.1</v>
      </c>
      <c r="T96" s="199"/>
      <c r="U96" s="199"/>
      <c r="V96" s="199"/>
      <c r="W96" s="199"/>
      <c r="X96" s="199">
        <v>0.1</v>
      </c>
      <c r="Y96" s="199"/>
      <c r="Z96" s="199"/>
      <c r="AA96" s="199"/>
      <c r="AB96" s="199"/>
      <c r="AC96" s="199"/>
      <c r="AD96" s="199">
        <v>0.1</v>
      </c>
      <c r="AE96" s="199"/>
      <c r="AF96" s="199"/>
      <c r="AG96" s="44">
        <f t="shared" si="12"/>
        <v>1.4000000000000004</v>
      </c>
      <c r="AH96" s="15"/>
    </row>
    <row r="97" spans="1:34" s="12" customFormat="1" ht="24.6">
      <c r="A97" s="13" t="s">
        <v>40</v>
      </c>
      <c r="B97" s="114">
        <v>0.1</v>
      </c>
      <c r="C97" s="114"/>
      <c r="D97" s="114">
        <v>0.1</v>
      </c>
      <c r="E97" s="114"/>
      <c r="F97" s="114"/>
      <c r="G97" s="114"/>
      <c r="H97" s="114">
        <v>0.1</v>
      </c>
      <c r="I97" s="114"/>
      <c r="J97" s="114">
        <v>0.1</v>
      </c>
      <c r="K97" s="114"/>
      <c r="L97" s="114"/>
      <c r="M97" s="114"/>
      <c r="N97" s="199"/>
      <c r="O97" s="199">
        <v>0.1</v>
      </c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44">
        <f t="shared" si="12"/>
        <v>0.5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14.3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CF42-A361-4D2B-960A-A8CE15E61313}">
  <dimension ref="A1:AH107"/>
  <sheetViews>
    <sheetView zoomScale="60" zoomScaleNormal="60" workbookViewId="0">
      <selection activeCell="I95" sqref="I95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102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>
        <v>13</v>
      </c>
      <c r="C5" s="114"/>
      <c r="D5" s="114"/>
      <c r="E5" s="114">
        <v>13</v>
      </c>
      <c r="F5" s="114">
        <v>15.5</v>
      </c>
      <c r="G5" s="114">
        <v>15</v>
      </c>
      <c r="H5" s="114">
        <v>14</v>
      </c>
      <c r="I5" s="114">
        <v>25</v>
      </c>
      <c r="J5" s="114"/>
      <c r="K5" s="114"/>
      <c r="L5" s="114"/>
      <c r="M5" s="114"/>
      <c r="N5" s="199">
        <v>20</v>
      </c>
      <c r="O5" s="199">
        <v>20</v>
      </c>
      <c r="P5" s="199">
        <v>10</v>
      </c>
      <c r="Q5" s="199"/>
      <c r="R5" s="199"/>
      <c r="S5" s="199">
        <v>13</v>
      </c>
      <c r="T5" s="199">
        <v>8</v>
      </c>
      <c r="U5" s="199">
        <v>8.5</v>
      </c>
      <c r="V5" s="199">
        <v>10</v>
      </c>
      <c r="W5" s="199">
        <v>18</v>
      </c>
      <c r="X5" s="199"/>
      <c r="Y5" s="199"/>
      <c r="Z5" s="199">
        <v>18</v>
      </c>
      <c r="AA5" s="199">
        <v>10</v>
      </c>
      <c r="AB5" s="199">
        <v>22</v>
      </c>
      <c r="AC5" s="199">
        <v>11</v>
      </c>
      <c r="AD5" s="199">
        <v>16</v>
      </c>
      <c r="AE5" s="199"/>
      <c r="AF5" s="199"/>
      <c r="AG5" s="44">
        <f t="shared" ref="AG5:AG10" si="0">SUM(B5:AF5)</f>
        <v>280</v>
      </c>
      <c r="AH5" s="15"/>
    </row>
    <row r="6" spans="1:34" s="12" customFormat="1" ht="24.6">
      <c r="A6" s="118" t="s">
        <v>21</v>
      </c>
      <c r="B6" s="114">
        <v>5</v>
      </c>
      <c r="C6" s="114"/>
      <c r="D6" s="114"/>
      <c r="E6" s="114">
        <v>8</v>
      </c>
      <c r="F6" s="114">
        <v>7</v>
      </c>
      <c r="G6" s="114">
        <v>3</v>
      </c>
      <c r="H6" s="114">
        <v>2</v>
      </c>
      <c r="I6" s="114">
        <v>5</v>
      </c>
      <c r="J6" s="114"/>
      <c r="K6" s="114"/>
      <c r="L6" s="114"/>
      <c r="M6" s="114"/>
      <c r="N6" s="199">
        <v>4</v>
      </c>
      <c r="O6" s="114"/>
      <c r="P6" s="199">
        <v>2</v>
      </c>
      <c r="Q6" s="114"/>
      <c r="R6" s="199"/>
      <c r="S6" s="199">
        <v>3</v>
      </c>
      <c r="T6" s="199">
        <v>4</v>
      </c>
      <c r="U6" s="199"/>
      <c r="V6" s="199">
        <v>3</v>
      </c>
      <c r="W6" s="199">
        <v>3</v>
      </c>
      <c r="X6" s="199"/>
      <c r="Y6" s="199"/>
      <c r="Z6" s="199">
        <v>3</v>
      </c>
      <c r="AA6" s="199">
        <v>3</v>
      </c>
      <c r="AB6" s="199">
        <v>12</v>
      </c>
      <c r="AC6" s="199">
        <v>5</v>
      </c>
      <c r="AD6" s="199"/>
      <c r="AE6" s="199"/>
      <c r="AF6" s="199"/>
      <c r="AG6" s="44">
        <f t="shared" si="0"/>
        <v>72</v>
      </c>
      <c r="AH6" s="15"/>
    </row>
    <row r="7" spans="1:34" s="12" customFormat="1" ht="24.6">
      <c r="A7" s="14" t="s">
        <v>25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44">
        <f t="shared" si="0"/>
        <v>0</v>
      </c>
      <c r="AH7" s="15"/>
    </row>
    <row r="8" spans="1:34" ht="24.6">
      <c r="A8" s="6" t="s">
        <v>26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44">
        <f t="shared" si="0"/>
        <v>0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280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>
        <v>0.1</v>
      </c>
      <c r="C11" s="114"/>
      <c r="D11" s="114"/>
      <c r="E11" s="114">
        <v>1</v>
      </c>
      <c r="F11" s="114">
        <v>1</v>
      </c>
      <c r="G11" s="114">
        <v>2</v>
      </c>
      <c r="H11" s="114">
        <v>0.2</v>
      </c>
      <c r="I11" s="114">
        <v>0.5</v>
      </c>
      <c r="J11" s="114"/>
      <c r="K11" s="114"/>
      <c r="L11" s="114"/>
      <c r="M11" s="114"/>
      <c r="N11" s="199">
        <v>0.2</v>
      </c>
      <c r="O11" s="199">
        <v>0.2</v>
      </c>
      <c r="P11" s="199">
        <v>0.5</v>
      </c>
      <c r="Q11" s="199"/>
      <c r="R11" s="199"/>
      <c r="S11" s="199">
        <v>0.5</v>
      </c>
      <c r="T11" s="199">
        <v>0.5</v>
      </c>
      <c r="U11" s="199">
        <v>0.1</v>
      </c>
      <c r="V11" s="199">
        <v>1</v>
      </c>
      <c r="W11" s="199">
        <v>1</v>
      </c>
      <c r="X11" s="199"/>
      <c r="Y11" s="199"/>
      <c r="Z11" s="199">
        <v>2</v>
      </c>
      <c r="AA11" s="199">
        <v>1</v>
      </c>
      <c r="AB11" s="199">
        <v>2</v>
      </c>
      <c r="AC11" s="199">
        <v>0.3</v>
      </c>
      <c r="AD11" s="199">
        <v>0.5</v>
      </c>
      <c r="AE11" s="199"/>
      <c r="AF11" s="199"/>
      <c r="AG11" s="44">
        <f>SUM(B11:AF11)</f>
        <v>14.600000000000001</v>
      </c>
      <c r="AH11" s="15"/>
    </row>
    <row r="12" spans="1:34" s="12" customFormat="1" ht="24.6">
      <c r="A12" s="14" t="s">
        <v>20</v>
      </c>
      <c r="B12" s="114">
        <v>3.8</v>
      </c>
      <c r="C12" s="114"/>
      <c r="D12" s="114"/>
      <c r="E12" s="114">
        <v>4</v>
      </c>
      <c r="F12" s="114">
        <v>4</v>
      </c>
      <c r="G12" s="114">
        <v>3</v>
      </c>
      <c r="H12" s="114">
        <v>2.5</v>
      </c>
      <c r="I12" s="114">
        <v>3.5</v>
      </c>
      <c r="J12" s="114"/>
      <c r="K12" s="114"/>
      <c r="L12" s="114"/>
      <c r="M12" s="114"/>
      <c r="N12" s="199">
        <v>4.5</v>
      </c>
      <c r="O12" s="199">
        <v>3</v>
      </c>
      <c r="P12" s="199">
        <v>1</v>
      </c>
      <c r="Q12" s="199"/>
      <c r="R12" s="199"/>
      <c r="S12" s="199">
        <v>2</v>
      </c>
      <c r="T12" s="199">
        <v>1</v>
      </c>
      <c r="U12" s="199">
        <v>1</v>
      </c>
      <c r="V12" s="199">
        <v>1</v>
      </c>
      <c r="W12" s="199">
        <v>1</v>
      </c>
      <c r="X12" s="199"/>
      <c r="Y12" s="199"/>
      <c r="Z12" s="199">
        <v>3</v>
      </c>
      <c r="AA12" s="199">
        <v>2</v>
      </c>
      <c r="AB12" s="199">
        <v>3</v>
      </c>
      <c r="AC12" s="199">
        <v>4</v>
      </c>
      <c r="AD12" s="199">
        <v>2</v>
      </c>
      <c r="AE12" s="199"/>
      <c r="AF12" s="199"/>
      <c r="AG12" s="44">
        <f t="shared" ref="AG12:AG23" si="1">SUM(B12:AF12)</f>
        <v>49.3</v>
      </c>
      <c r="AH12" s="15"/>
    </row>
    <row r="13" spans="1:34" s="12" customFormat="1" ht="24.6">
      <c r="A13" s="39" t="s">
        <v>27</v>
      </c>
      <c r="B13" s="114"/>
      <c r="C13" s="114"/>
      <c r="D13" s="114"/>
      <c r="E13" s="114"/>
      <c r="F13" s="114"/>
      <c r="G13" s="114"/>
      <c r="H13" s="114">
        <v>0.1</v>
      </c>
      <c r="I13" s="114">
        <v>1</v>
      </c>
      <c r="J13" s="114"/>
      <c r="K13" s="114"/>
      <c r="L13" s="114"/>
      <c r="M13" s="114"/>
      <c r="N13" s="199">
        <v>1</v>
      </c>
      <c r="O13" s="199"/>
      <c r="P13" s="199"/>
      <c r="Q13" s="199"/>
      <c r="R13" s="199"/>
      <c r="S13" s="199">
        <v>8</v>
      </c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>
        <v>0.5</v>
      </c>
      <c r="AE13" s="199"/>
      <c r="AF13" s="199"/>
      <c r="AG13" s="44">
        <f t="shared" si="1"/>
        <v>10.6</v>
      </c>
      <c r="AH13" s="15"/>
    </row>
    <row r="14" spans="1:34" s="12" customFormat="1" ht="24.6">
      <c r="A14" s="13" t="s">
        <v>28</v>
      </c>
      <c r="B14" s="114">
        <v>0.2</v>
      </c>
      <c r="C14" s="114"/>
      <c r="D14" s="114"/>
      <c r="E14" s="114"/>
      <c r="F14" s="114"/>
      <c r="G14" s="114">
        <v>0.5</v>
      </c>
      <c r="H14" s="114"/>
      <c r="I14" s="114"/>
      <c r="J14" s="114"/>
      <c r="K14" s="114"/>
      <c r="L14" s="114"/>
      <c r="M14" s="114"/>
      <c r="N14" s="199">
        <v>1</v>
      </c>
      <c r="O14" s="199">
        <v>0.1</v>
      </c>
      <c r="P14" s="199"/>
      <c r="Q14" s="199"/>
      <c r="R14" s="199"/>
      <c r="S14" s="199">
        <v>0.2</v>
      </c>
      <c r="T14" s="199"/>
      <c r="U14" s="199"/>
      <c r="V14" s="199"/>
      <c r="W14" s="199">
        <v>1</v>
      </c>
      <c r="X14" s="199"/>
      <c r="Y14" s="199"/>
      <c r="Z14" s="199"/>
      <c r="AA14" s="199"/>
      <c r="AB14" s="199">
        <v>3.5</v>
      </c>
      <c r="AC14" s="199">
        <v>1</v>
      </c>
      <c r="AD14" s="199"/>
      <c r="AE14" s="199"/>
      <c r="AF14" s="199"/>
      <c r="AG14" s="44">
        <f t="shared" si="1"/>
        <v>7.5</v>
      </c>
      <c r="AH14" s="15"/>
    </row>
    <row r="15" spans="1:34" s="12" customFormat="1" ht="24.6">
      <c r="A15" s="13" t="s">
        <v>39</v>
      </c>
      <c r="B15" s="114"/>
      <c r="C15" s="114"/>
      <c r="D15" s="114"/>
      <c r="E15" s="114">
        <v>0.2</v>
      </c>
      <c r="F15" s="114">
        <v>0.5</v>
      </c>
      <c r="G15" s="114">
        <v>0.2</v>
      </c>
      <c r="H15" s="114">
        <v>0.2</v>
      </c>
      <c r="I15" s="114">
        <v>0.1</v>
      </c>
      <c r="J15" s="114"/>
      <c r="K15" s="114"/>
      <c r="L15" s="114"/>
      <c r="M15" s="114"/>
      <c r="N15" s="199">
        <v>0.3</v>
      </c>
      <c r="O15" s="199">
        <v>0.2</v>
      </c>
      <c r="P15" s="199">
        <v>0.2</v>
      </c>
      <c r="Q15" s="199"/>
      <c r="R15" s="199"/>
      <c r="S15" s="199"/>
      <c r="T15" s="199">
        <v>0.1</v>
      </c>
      <c r="U15" s="199"/>
      <c r="V15" s="199"/>
      <c r="W15" s="199">
        <v>0.1</v>
      </c>
      <c r="X15" s="199"/>
      <c r="Y15" s="199"/>
      <c r="Z15" s="199">
        <v>0.2</v>
      </c>
      <c r="AA15" s="199">
        <v>0.3</v>
      </c>
      <c r="AB15" s="199">
        <v>0.3</v>
      </c>
      <c r="AC15" s="199">
        <v>0.2</v>
      </c>
      <c r="AD15" s="199">
        <v>0.2</v>
      </c>
      <c r="AE15" s="199"/>
      <c r="AF15" s="199"/>
      <c r="AG15" s="44">
        <f t="shared" si="1"/>
        <v>3.3000000000000003</v>
      </c>
      <c r="AH15" s="15"/>
    </row>
    <row r="16" spans="1:34" s="12" customFormat="1" ht="24.6">
      <c r="A16" s="13" t="s">
        <v>40</v>
      </c>
      <c r="B16" s="114">
        <v>0.1</v>
      </c>
      <c r="C16" s="114"/>
      <c r="D16" s="114"/>
      <c r="E16" s="114">
        <v>0.1</v>
      </c>
      <c r="F16" s="114">
        <v>0.2</v>
      </c>
      <c r="G16" s="114"/>
      <c r="H16" s="114">
        <v>0.2</v>
      </c>
      <c r="I16" s="114"/>
      <c r="J16" s="114"/>
      <c r="K16" s="114"/>
      <c r="L16" s="114"/>
      <c r="M16" s="114"/>
      <c r="N16" s="199">
        <v>0.2</v>
      </c>
      <c r="O16" s="199"/>
      <c r="P16" s="199"/>
      <c r="Q16" s="199"/>
      <c r="R16" s="199"/>
      <c r="S16" s="199"/>
      <c r="T16" s="199"/>
      <c r="U16" s="199">
        <v>0.1</v>
      </c>
      <c r="V16" s="199"/>
      <c r="W16" s="199"/>
      <c r="X16" s="199"/>
      <c r="Y16" s="199"/>
      <c r="Z16" s="199"/>
      <c r="AA16" s="199"/>
      <c r="AB16" s="199"/>
      <c r="AC16" s="199">
        <v>0.1</v>
      </c>
      <c r="AD16" s="199">
        <v>0.2</v>
      </c>
      <c r="AE16" s="199"/>
      <c r="AF16" s="199"/>
      <c r="AG16" s="44">
        <f t="shared" si="1"/>
        <v>1.2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86.5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0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B24" s="12">
        <v>25</v>
      </c>
      <c r="C24" s="5"/>
      <c r="D24" s="5"/>
      <c r="E24" s="5"/>
      <c r="F24" s="5"/>
      <c r="G24" s="5">
        <v>40</v>
      </c>
      <c r="H24" s="5"/>
      <c r="I24" s="5"/>
      <c r="J24" s="5"/>
      <c r="K24" s="5"/>
      <c r="L24" s="5"/>
      <c r="M24" s="5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>
        <v>5</v>
      </c>
      <c r="AB24" s="42">
        <v>10</v>
      </c>
      <c r="AC24" s="42"/>
      <c r="AD24" s="42"/>
      <c r="AE24" s="42">
        <v>80</v>
      </c>
      <c r="AF24" s="42">
        <v>5</v>
      </c>
      <c r="AG24" s="44">
        <f>SUM(B24:AF24)</f>
        <v>165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129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>
        <v>4</v>
      </c>
      <c r="C31" s="114"/>
      <c r="D31" s="114"/>
      <c r="E31" s="114">
        <v>4</v>
      </c>
      <c r="F31" s="114">
        <v>3</v>
      </c>
      <c r="G31" s="114">
        <v>6</v>
      </c>
      <c r="H31" s="114">
        <v>3</v>
      </c>
      <c r="I31" s="114">
        <v>1</v>
      </c>
      <c r="J31" s="114"/>
      <c r="K31" s="114"/>
      <c r="L31" s="114"/>
      <c r="M31" s="114"/>
      <c r="N31" s="199">
        <v>6</v>
      </c>
      <c r="O31" s="199">
        <v>2</v>
      </c>
      <c r="P31" s="199">
        <v>2</v>
      </c>
      <c r="Q31" s="199"/>
      <c r="R31" s="199"/>
      <c r="S31" s="199">
        <v>1</v>
      </c>
      <c r="T31" s="199">
        <v>0.5</v>
      </c>
      <c r="U31" s="199"/>
      <c r="V31" s="199"/>
      <c r="W31" s="199">
        <v>2</v>
      </c>
      <c r="X31" s="199"/>
      <c r="Y31" s="199"/>
      <c r="Z31" s="199">
        <v>0.5</v>
      </c>
      <c r="AA31" s="199">
        <v>2</v>
      </c>
      <c r="AB31" s="199">
        <v>10</v>
      </c>
      <c r="AC31" s="199">
        <v>4</v>
      </c>
      <c r="AD31" s="199">
        <v>2</v>
      </c>
      <c r="AE31" s="203"/>
      <c r="AF31" s="203"/>
      <c r="AG31" s="44">
        <f t="shared" ref="AG31:AG34" si="2">SUM(B31:AF31)</f>
        <v>53</v>
      </c>
      <c r="AH31" s="15"/>
    </row>
    <row r="32" spans="1:34" s="12" customFormat="1" ht="24.6">
      <c r="A32" s="118" t="s">
        <v>21</v>
      </c>
      <c r="B32" s="114"/>
      <c r="C32" s="114"/>
      <c r="D32" s="114"/>
      <c r="E32" s="114">
        <v>2</v>
      </c>
      <c r="F32" s="114"/>
      <c r="G32" s="114"/>
      <c r="H32" s="114"/>
      <c r="I32" s="114"/>
      <c r="J32" s="114"/>
      <c r="K32" s="114"/>
      <c r="L32" s="114"/>
      <c r="M32" s="114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203"/>
      <c r="AF32" s="203"/>
      <c r="AG32" s="44">
        <f t="shared" si="2"/>
        <v>2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114">
        <v>1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203"/>
      <c r="AF34" s="203"/>
      <c r="AG34" s="44">
        <f t="shared" si="2"/>
        <v>1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54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/>
      <c r="E37" s="114"/>
      <c r="F37" s="114"/>
      <c r="G37" s="114"/>
      <c r="H37" s="114"/>
      <c r="I37" s="114">
        <v>1</v>
      </c>
      <c r="J37" s="114"/>
      <c r="K37" s="114"/>
      <c r="L37" s="114"/>
      <c r="M37" s="114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203"/>
      <c r="AG37" s="44">
        <f>SUM(B37:AF37)</f>
        <v>1</v>
      </c>
      <c r="AH37" s="15"/>
    </row>
    <row r="38" spans="1:34" s="12" customFormat="1" ht="24.6">
      <c r="A38" s="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203"/>
      <c r="AG38" s="44">
        <f t="shared" ref="AG38:AG42" si="4">SUM(B38:AF38)</f>
        <v>0</v>
      </c>
      <c r="AH38" s="15"/>
    </row>
    <row r="39" spans="1:34" s="12" customFormat="1" ht="24.6">
      <c r="A39" s="39" t="s">
        <v>27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203"/>
      <c r="AG39" s="44">
        <f t="shared" si="4"/>
        <v>0</v>
      </c>
      <c r="AH39" s="15"/>
    </row>
    <row r="40" spans="1:34" s="12" customFormat="1" ht="24.6">
      <c r="A40" s="13" t="s">
        <v>28</v>
      </c>
      <c r="B40" s="114">
        <v>3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203"/>
      <c r="AG40" s="44">
        <f t="shared" si="4"/>
        <v>3</v>
      </c>
      <c r="AH40" s="15"/>
    </row>
    <row r="41" spans="1:34" s="12" customFormat="1" ht="24.6">
      <c r="A41" s="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203"/>
      <c r="AG41" s="44">
        <f t="shared" si="4"/>
        <v>0</v>
      </c>
      <c r="AH41" s="15"/>
    </row>
    <row r="42" spans="1:34" s="12" customFormat="1" ht="24.6">
      <c r="A42" s="13" t="s">
        <v>40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203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4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130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>
        <v>6</v>
      </c>
      <c r="C58" s="114"/>
      <c r="D58" s="114"/>
      <c r="E58" s="114">
        <v>15</v>
      </c>
      <c r="F58" s="114">
        <v>8</v>
      </c>
      <c r="G58" s="114">
        <v>6</v>
      </c>
      <c r="H58" s="114">
        <v>10</v>
      </c>
      <c r="I58" s="114">
        <v>13</v>
      </c>
      <c r="J58" s="114"/>
      <c r="K58" s="114"/>
      <c r="L58" s="114"/>
      <c r="M58" s="114"/>
      <c r="N58" s="199">
        <v>11</v>
      </c>
      <c r="O58" s="199">
        <v>9</v>
      </c>
      <c r="P58" s="199">
        <v>8</v>
      </c>
      <c r="Q58" s="199"/>
      <c r="R58" s="199"/>
      <c r="S58" s="199">
        <v>18</v>
      </c>
      <c r="T58" s="199">
        <v>9</v>
      </c>
      <c r="U58" s="199">
        <v>6</v>
      </c>
      <c r="V58" s="199">
        <v>4</v>
      </c>
      <c r="W58" s="199">
        <v>11</v>
      </c>
      <c r="X58" s="199"/>
      <c r="Y58" s="199"/>
      <c r="Z58" s="199">
        <v>13</v>
      </c>
      <c r="AA58" s="199">
        <v>9</v>
      </c>
      <c r="AB58" s="199">
        <v>10</v>
      </c>
      <c r="AC58" s="199">
        <v>12</v>
      </c>
      <c r="AD58" s="199">
        <v>9</v>
      </c>
      <c r="AE58" s="199"/>
      <c r="AF58" s="199"/>
      <c r="AG58" s="44">
        <f t="shared" ref="AG58:AG61" si="6">SUM(B58:AF58)</f>
        <v>187</v>
      </c>
      <c r="AH58" s="15"/>
    </row>
    <row r="59" spans="1:34" s="12" customFormat="1" ht="24.6">
      <c r="A59" s="118" t="s">
        <v>21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99"/>
      <c r="O59" s="199"/>
      <c r="P59" s="199">
        <v>1</v>
      </c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44">
        <f t="shared" si="6"/>
        <v>1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187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99"/>
      <c r="O64" s="199"/>
      <c r="P64" s="199"/>
      <c r="Q64" s="199"/>
      <c r="R64" s="199"/>
      <c r="S64" s="199">
        <v>0.1</v>
      </c>
      <c r="T64" s="199"/>
      <c r="U64" s="199"/>
      <c r="V64" s="199"/>
      <c r="W64" s="199"/>
      <c r="X64" s="199"/>
      <c r="Y64" s="199"/>
      <c r="Z64" s="199"/>
      <c r="AA64" s="199">
        <v>0.1</v>
      </c>
      <c r="AB64" s="199"/>
      <c r="AC64" s="199"/>
      <c r="AD64" s="199">
        <v>0.1</v>
      </c>
      <c r="AE64" s="199"/>
      <c r="AF64" s="199"/>
      <c r="AG64" s="44">
        <f>SUM(B64:AF64)</f>
        <v>0.30000000000000004</v>
      </c>
      <c r="AH64" s="15"/>
    </row>
    <row r="65" spans="1:34" s="12" customFormat="1" ht="24.6">
      <c r="A65" s="14" t="s">
        <v>20</v>
      </c>
      <c r="B65" s="114"/>
      <c r="C65" s="114"/>
      <c r="D65" s="114"/>
      <c r="E65" s="114">
        <v>0.2</v>
      </c>
      <c r="F65" s="114">
        <v>0.2</v>
      </c>
      <c r="G65" s="114"/>
      <c r="H65" s="114">
        <v>0.2</v>
      </c>
      <c r="I65" s="114">
        <v>0.2</v>
      </c>
      <c r="J65" s="114"/>
      <c r="K65" s="114"/>
      <c r="L65" s="114"/>
      <c r="M65" s="114"/>
      <c r="N65" s="199">
        <v>0.2</v>
      </c>
      <c r="O65" s="199"/>
      <c r="P65" s="199">
        <v>0.2</v>
      </c>
      <c r="Q65" s="199"/>
      <c r="R65" s="199"/>
      <c r="S65" s="199">
        <v>0.2</v>
      </c>
      <c r="T65" s="199"/>
      <c r="U65" s="199">
        <v>0.1</v>
      </c>
      <c r="V65" s="199"/>
      <c r="W65" s="199"/>
      <c r="X65" s="199"/>
      <c r="Y65" s="199"/>
      <c r="Z65" s="199"/>
      <c r="AA65" s="199">
        <v>0.2</v>
      </c>
      <c r="AB65" s="199"/>
      <c r="AC65" s="199">
        <v>0.2</v>
      </c>
      <c r="AD65" s="199">
        <v>0.2</v>
      </c>
      <c r="AE65" s="199"/>
      <c r="AF65" s="199"/>
      <c r="AG65" s="44">
        <f t="shared" ref="AG65:AG69" si="8">SUM(B65:AF65)</f>
        <v>2.1</v>
      </c>
      <c r="AH65" s="15"/>
    </row>
    <row r="66" spans="1:34" s="12" customFormat="1" ht="24.6">
      <c r="A66" s="39" t="s">
        <v>27</v>
      </c>
      <c r="B66" s="114"/>
      <c r="C66" s="114"/>
      <c r="D66" s="114"/>
      <c r="E66" s="114"/>
      <c r="F66" s="114"/>
      <c r="G66" s="114"/>
      <c r="H66" s="114">
        <v>0.1</v>
      </c>
      <c r="I66" s="114"/>
      <c r="J66" s="114"/>
      <c r="K66" s="114"/>
      <c r="L66" s="114"/>
      <c r="M66" s="114"/>
      <c r="N66" s="199">
        <v>0.2</v>
      </c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>
        <v>0.1</v>
      </c>
      <c r="AE66" s="199"/>
      <c r="AF66" s="199"/>
      <c r="AG66" s="44">
        <f t="shared" si="8"/>
        <v>0.4</v>
      </c>
      <c r="AH66" s="15"/>
    </row>
    <row r="67" spans="1:34" s="12" customFormat="1" ht="24.6">
      <c r="A67" s="13" t="s">
        <v>28</v>
      </c>
      <c r="B67" s="114"/>
      <c r="C67" s="114"/>
      <c r="D67" s="114"/>
      <c r="E67" s="114">
        <v>1</v>
      </c>
      <c r="F67" s="114"/>
      <c r="G67" s="114"/>
      <c r="H67" s="114">
        <v>0.2</v>
      </c>
      <c r="I67" s="114">
        <v>0.2</v>
      </c>
      <c r="J67" s="114"/>
      <c r="K67" s="114"/>
      <c r="L67" s="114"/>
      <c r="M67" s="114"/>
      <c r="N67" s="199">
        <v>0.3</v>
      </c>
      <c r="O67" s="199"/>
      <c r="P67" s="199">
        <v>1</v>
      </c>
      <c r="Q67" s="199"/>
      <c r="R67" s="199"/>
      <c r="S67" s="199">
        <v>1</v>
      </c>
      <c r="T67" s="199"/>
      <c r="U67" s="199">
        <v>1</v>
      </c>
      <c r="V67" s="199"/>
      <c r="W67" s="199"/>
      <c r="X67" s="199"/>
      <c r="Y67" s="199"/>
      <c r="Z67" s="199"/>
      <c r="AA67" s="199">
        <v>1</v>
      </c>
      <c r="AB67" s="199"/>
      <c r="AC67" s="199">
        <v>1</v>
      </c>
      <c r="AD67" s="199"/>
      <c r="AE67" s="199"/>
      <c r="AF67" s="199"/>
      <c r="AG67" s="44">
        <f t="shared" si="8"/>
        <v>6.7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>
        <v>0.1</v>
      </c>
      <c r="F68" s="114">
        <v>0.1</v>
      </c>
      <c r="G68" s="114"/>
      <c r="H68" s="114">
        <v>0.1</v>
      </c>
      <c r="I68" s="114">
        <v>0.1</v>
      </c>
      <c r="J68" s="114"/>
      <c r="K68" s="114"/>
      <c r="L68" s="114"/>
      <c r="M68" s="114"/>
      <c r="N68" s="199"/>
      <c r="O68" s="199"/>
      <c r="P68" s="199">
        <v>0.1</v>
      </c>
      <c r="Q68" s="199"/>
      <c r="R68" s="199"/>
      <c r="S68" s="199"/>
      <c r="T68" s="199"/>
      <c r="U68" s="199">
        <v>0.1</v>
      </c>
      <c r="V68" s="199"/>
      <c r="W68" s="199"/>
      <c r="X68" s="199"/>
      <c r="Y68" s="199"/>
      <c r="Z68" s="199"/>
      <c r="AA68" s="199"/>
      <c r="AB68" s="199"/>
      <c r="AC68" s="199">
        <v>0.1</v>
      </c>
      <c r="AD68" s="199">
        <v>0.1</v>
      </c>
      <c r="AE68" s="199"/>
      <c r="AF68" s="199"/>
      <c r="AG68" s="44">
        <f t="shared" si="8"/>
        <v>0.79999999999999993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>
        <v>0.1</v>
      </c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44">
        <f t="shared" si="8"/>
        <v>0.1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10.4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131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>
        <v>3</v>
      </c>
      <c r="C86" s="114"/>
      <c r="D86" s="114"/>
      <c r="E86" s="114">
        <v>6</v>
      </c>
      <c r="F86" s="114">
        <v>4</v>
      </c>
      <c r="G86" s="114">
        <v>6</v>
      </c>
      <c r="H86" s="114">
        <v>8</v>
      </c>
      <c r="I86" s="114">
        <v>6</v>
      </c>
      <c r="J86" s="114"/>
      <c r="K86" s="114"/>
      <c r="L86" s="114"/>
      <c r="M86" s="114"/>
      <c r="N86" s="199">
        <v>5</v>
      </c>
      <c r="O86" s="199">
        <v>3</v>
      </c>
      <c r="P86" s="199">
        <v>4.5</v>
      </c>
      <c r="Q86" s="199"/>
      <c r="R86" s="199"/>
      <c r="S86" s="199">
        <v>5</v>
      </c>
      <c r="T86" s="199">
        <v>3</v>
      </c>
      <c r="U86" s="199">
        <v>2</v>
      </c>
      <c r="V86" s="199">
        <v>1</v>
      </c>
      <c r="W86" s="199">
        <v>4</v>
      </c>
      <c r="X86" s="199"/>
      <c r="Y86" s="199"/>
      <c r="Z86" s="199">
        <v>5</v>
      </c>
      <c r="AA86" s="199">
        <v>8</v>
      </c>
      <c r="AB86" s="199">
        <v>4</v>
      </c>
      <c r="AC86" s="199">
        <v>3</v>
      </c>
      <c r="AD86" s="199">
        <v>2</v>
      </c>
      <c r="AE86" s="199"/>
      <c r="AF86" s="199"/>
      <c r="AG86" s="44">
        <f t="shared" ref="AG86:AG89" si="10">SUM(B86:AF86)</f>
        <v>82.5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 t="s">
        <v>54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82.5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/>
      <c r="C92" s="114"/>
      <c r="D92" s="114"/>
      <c r="E92" s="114">
        <v>0.1</v>
      </c>
      <c r="F92" s="114"/>
      <c r="G92" s="114">
        <v>0.1</v>
      </c>
      <c r="H92" s="114">
        <v>0.2</v>
      </c>
      <c r="I92" s="114">
        <v>0.1</v>
      </c>
      <c r="J92" s="114"/>
      <c r="K92" s="114"/>
      <c r="L92" s="114"/>
      <c r="M92" s="114"/>
      <c r="N92" s="199">
        <v>0.1</v>
      </c>
      <c r="O92" s="199"/>
      <c r="P92" s="199">
        <v>0.1</v>
      </c>
      <c r="Q92" s="199"/>
      <c r="R92" s="199"/>
      <c r="S92" s="199">
        <v>0.2</v>
      </c>
      <c r="T92" s="199"/>
      <c r="U92" s="199"/>
      <c r="V92" s="199"/>
      <c r="W92" s="199"/>
      <c r="X92" s="199"/>
      <c r="Y92" s="199"/>
      <c r="Z92" s="199">
        <v>0.2</v>
      </c>
      <c r="AA92" s="199"/>
      <c r="AB92" s="199">
        <v>0.1</v>
      </c>
      <c r="AC92" s="199">
        <v>0.2</v>
      </c>
      <c r="AD92" s="199"/>
      <c r="AE92" s="199"/>
      <c r="AF92" s="199"/>
      <c r="AG92" s="44">
        <f>SUM(B92:AF92)</f>
        <v>1.4</v>
      </c>
      <c r="AH92" s="15"/>
    </row>
    <row r="93" spans="1:34" s="12" customFormat="1" ht="24.6">
      <c r="A93" s="14" t="s">
        <v>20</v>
      </c>
      <c r="B93" s="114"/>
      <c r="C93" s="114"/>
      <c r="D93" s="114"/>
      <c r="E93" s="114">
        <v>0.2</v>
      </c>
      <c r="F93" s="114"/>
      <c r="G93" s="114">
        <v>0.1</v>
      </c>
      <c r="H93" s="114">
        <v>0.2</v>
      </c>
      <c r="I93" s="114">
        <v>0.1</v>
      </c>
      <c r="J93" s="114"/>
      <c r="K93" s="114"/>
      <c r="L93" s="114"/>
      <c r="M93" s="114"/>
      <c r="N93" s="199">
        <v>0.2</v>
      </c>
      <c r="O93" s="199"/>
      <c r="P93" s="199">
        <v>0.1</v>
      </c>
      <c r="Q93" s="199"/>
      <c r="R93" s="199"/>
      <c r="S93" s="199">
        <v>0.2</v>
      </c>
      <c r="T93" s="199"/>
      <c r="U93" s="199">
        <v>0.1</v>
      </c>
      <c r="V93" s="199"/>
      <c r="W93" s="199"/>
      <c r="X93" s="199"/>
      <c r="Y93" s="199"/>
      <c r="Z93" s="199">
        <v>0.2</v>
      </c>
      <c r="AA93" s="199"/>
      <c r="AB93" s="199">
        <v>0.2</v>
      </c>
      <c r="AC93" s="199">
        <v>0.1</v>
      </c>
      <c r="AD93" s="199"/>
      <c r="AE93" s="199"/>
      <c r="AF93" s="199"/>
      <c r="AG93" s="44">
        <f t="shared" ref="AG93:AG97" si="12">SUM(B93:AF93)</f>
        <v>1.7000000000000002</v>
      </c>
      <c r="AH93" s="15"/>
    </row>
    <row r="94" spans="1:34" s="12" customFormat="1" ht="24.6">
      <c r="A94" s="39" t="s">
        <v>27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99"/>
      <c r="O94" s="199"/>
      <c r="P94" s="199">
        <v>0.2</v>
      </c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44">
        <f t="shared" si="12"/>
        <v>0.2</v>
      </c>
      <c r="AH94" s="15"/>
    </row>
    <row r="95" spans="1:34" s="12" customFormat="1" ht="24.6">
      <c r="A95" s="13" t="s">
        <v>28</v>
      </c>
      <c r="B95" s="114"/>
      <c r="C95" s="114"/>
      <c r="D95" s="114"/>
      <c r="E95" s="114">
        <v>1</v>
      </c>
      <c r="F95" s="114"/>
      <c r="G95" s="114"/>
      <c r="H95" s="114">
        <v>1</v>
      </c>
      <c r="I95" s="114">
        <v>1</v>
      </c>
      <c r="J95" s="114"/>
      <c r="K95" s="114"/>
      <c r="L95" s="114"/>
      <c r="M95" s="114"/>
      <c r="N95" s="199">
        <v>1</v>
      </c>
      <c r="O95" s="199"/>
      <c r="P95" s="199">
        <v>0.1</v>
      </c>
      <c r="Q95" s="199"/>
      <c r="R95" s="199"/>
      <c r="S95" s="199">
        <v>0.3</v>
      </c>
      <c r="T95" s="199"/>
      <c r="U95" s="199">
        <v>1</v>
      </c>
      <c r="V95" s="199"/>
      <c r="W95" s="199"/>
      <c r="X95" s="199"/>
      <c r="Y95" s="199"/>
      <c r="Z95" s="199">
        <v>1</v>
      </c>
      <c r="AA95" s="199"/>
      <c r="AB95" s="199">
        <v>1</v>
      </c>
      <c r="AC95" s="199">
        <v>1</v>
      </c>
      <c r="AD95" s="199"/>
      <c r="AE95" s="199"/>
      <c r="AF95" s="199"/>
      <c r="AG95" s="44">
        <f t="shared" si="12"/>
        <v>8.3999999999999986</v>
      </c>
      <c r="AH95" s="15"/>
    </row>
    <row r="96" spans="1:34" s="12" customFormat="1" ht="24.6">
      <c r="A96" s="13" t="s">
        <v>39</v>
      </c>
      <c r="B96" s="114"/>
      <c r="C96" s="114"/>
      <c r="D96" s="114"/>
      <c r="E96" s="114">
        <v>0.1</v>
      </c>
      <c r="F96" s="114"/>
      <c r="G96" s="114"/>
      <c r="H96" s="114">
        <v>0.1</v>
      </c>
      <c r="I96" s="114"/>
      <c r="J96" s="114"/>
      <c r="K96" s="114"/>
      <c r="L96" s="114"/>
      <c r="M96" s="114"/>
      <c r="N96" s="199"/>
      <c r="O96" s="199"/>
      <c r="P96" s="199">
        <v>0.1</v>
      </c>
      <c r="Q96" s="199"/>
      <c r="R96" s="199"/>
      <c r="S96" s="199">
        <v>0.1</v>
      </c>
      <c r="T96" s="199"/>
      <c r="U96" s="199">
        <v>0.1</v>
      </c>
      <c r="V96" s="199"/>
      <c r="W96" s="199"/>
      <c r="X96" s="199"/>
      <c r="Y96" s="199"/>
      <c r="Z96" s="199">
        <v>0.1</v>
      </c>
      <c r="AA96" s="199"/>
      <c r="AB96" s="199">
        <v>0.2</v>
      </c>
      <c r="AC96" s="199">
        <v>0.1</v>
      </c>
      <c r="AD96" s="199"/>
      <c r="AE96" s="199"/>
      <c r="AF96" s="199"/>
      <c r="AG96" s="44">
        <f t="shared" si="12"/>
        <v>0.9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12.6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B419-E4F4-4C56-9119-58BA0C52C9AD}">
  <dimension ref="A1:AH107"/>
  <sheetViews>
    <sheetView zoomScale="60" zoomScaleNormal="60" workbookViewId="0">
      <selection activeCell="L11" sqref="L11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134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91">
        <v>7</v>
      </c>
      <c r="C5" s="91"/>
      <c r="D5" s="91"/>
      <c r="E5" s="91">
        <v>15</v>
      </c>
      <c r="F5" s="114"/>
      <c r="G5" s="114">
        <v>8</v>
      </c>
      <c r="H5" s="114">
        <v>10</v>
      </c>
      <c r="I5" s="114">
        <v>7</v>
      </c>
      <c r="J5" s="114"/>
      <c r="K5" s="114"/>
      <c r="L5" s="114">
        <v>10</v>
      </c>
      <c r="M5" s="114">
        <v>9</v>
      </c>
      <c r="N5" s="115">
        <v>10</v>
      </c>
      <c r="O5" s="115">
        <v>10</v>
      </c>
      <c r="P5" s="115">
        <v>10</v>
      </c>
      <c r="Q5" s="115"/>
      <c r="R5" s="115"/>
      <c r="S5" s="115">
        <v>14</v>
      </c>
      <c r="T5" s="115">
        <v>13</v>
      </c>
      <c r="U5" s="115">
        <v>20</v>
      </c>
      <c r="V5" s="115">
        <v>17</v>
      </c>
      <c r="W5" s="115">
        <v>20</v>
      </c>
      <c r="X5" s="115"/>
      <c r="Y5" s="115"/>
      <c r="Z5" s="115">
        <v>30</v>
      </c>
      <c r="AA5" s="115">
        <v>7</v>
      </c>
      <c r="AB5" s="115">
        <v>27</v>
      </c>
      <c r="AC5" s="115" t="s">
        <v>54</v>
      </c>
      <c r="AD5" s="115"/>
      <c r="AE5" s="115"/>
      <c r="AF5" s="115"/>
      <c r="AG5" s="44">
        <f t="shared" ref="AG5:AG10" si="0">SUM(B5:AF5)</f>
        <v>244</v>
      </c>
      <c r="AH5" s="15"/>
    </row>
    <row r="6" spans="1:34" s="12" customFormat="1" ht="24.6">
      <c r="A6" s="118" t="s">
        <v>21</v>
      </c>
      <c r="B6" s="91">
        <v>2</v>
      </c>
      <c r="C6" s="91"/>
      <c r="D6" s="91"/>
      <c r="E6" s="91">
        <v>2</v>
      </c>
      <c r="F6" s="114"/>
      <c r="G6" s="114">
        <v>2</v>
      </c>
      <c r="H6" s="114">
        <v>2</v>
      </c>
      <c r="I6" s="114">
        <v>1</v>
      </c>
      <c r="J6" s="114"/>
      <c r="K6" s="114"/>
      <c r="L6" s="114">
        <v>2</v>
      </c>
      <c r="M6" s="114">
        <v>2</v>
      </c>
      <c r="N6" s="115">
        <v>2</v>
      </c>
      <c r="O6" s="115">
        <v>4</v>
      </c>
      <c r="P6" s="115">
        <v>3</v>
      </c>
      <c r="Q6" s="115"/>
      <c r="R6" s="115"/>
      <c r="S6" s="115">
        <v>1</v>
      </c>
      <c r="T6" s="115">
        <v>1</v>
      </c>
      <c r="U6" s="115">
        <v>1</v>
      </c>
      <c r="V6" s="115"/>
      <c r="W6" s="115">
        <v>2</v>
      </c>
      <c r="X6" s="115"/>
      <c r="Y6" s="115"/>
      <c r="Z6" s="115">
        <v>5</v>
      </c>
      <c r="AA6" s="115">
        <v>1</v>
      </c>
      <c r="AB6" s="115">
        <v>3</v>
      </c>
      <c r="AC6" s="115">
        <v>1</v>
      </c>
      <c r="AD6" s="115"/>
      <c r="AE6" s="115"/>
      <c r="AF6" s="115"/>
      <c r="AG6" s="44">
        <f t="shared" si="0"/>
        <v>37</v>
      </c>
      <c r="AH6" s="15"/>
    </row>
    <row r="7" spans="1:34" s="12" customFormat="1" ht="24.6">
      <c r="A7" s="14" t="s">
        <v>25</v>
      </c>
      <c r="B7" s="91"/>
      <c r="C7" s="91"/>
      <c r="D7" s="91"/>
      <c r="E7" s="91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44">
        <f t="shared" si="0"/>
        <v>0</v>
      </c>
      <c r="AH7" s="15"/>
    </row>
    <row r="8" spans="1:34" ht="24.6">
      <c r="A8" s="6" t="s">
        <v>26</v>
      </c>
      <c r="B8" s="91"/>
      <c r="C8" s="91"/>
      <c r="D8" s="91"/>
      <c r="E8" s="91">
        <v>0.2</v>
      </c>
      <c r="F8" s="114"/>
      <c r="G8" s="114"/>
      <c r="H8" s="114"/>
      <c r="I8" s="114"/>
      <c r="J8" s="114"/>
      <c r="K8" s="114"/>
      <c r="L8" s="114"/>
      <c r="M8" s="114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44">
        <f t="shared" si="0"/>
        <v>0.2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244.2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91">
        <v>0.2</v>
      </c>
      <c r="C11" s="91"/>
      <c r="D11" s="91"/>
      <c r="E11" s="91"/>
      <c r="F11" s="114"/>
      <c r="G11" s="114">
        <v>0.1</v>
      </c>
      <c r="H11" s="114">
        <v>0.1</v>
      </c>
      <c r="I11" s="114">
        <v>0.1</v>
      </c>
      <c r="J11" s="114"/>
      <c r="K11" s="114"/>
      <c r="L11" s="114">
        <v>80</v>
      </c>
      <c r="M11" s="114">
        <v>0.25</v>
      </c>
      <c r="N11" s="115">
        <v>0.2</v>
      </c>
      <c r="O11" s="115">
        <v>0.5</v>
      </c>
      <c r="P11" s="115">
        <v>0.2</v>
      </c>
      <c r="Q11" s="115"/>
      <c r="R11" s="115"/>
      <c r="S11" s="115">
        <v>0.9</v>
      </c>
      <c r="T11" s="115">
        <v>1</v>
      </c>
      <c r="U11" s="115">
        <v>0.3</v>
      </c>
      <c r="V11" s="115"/>
      <c r="W11" s="115">
        <v>0.8</v>
      </c>
      <c r="X11" s="115"/>
      <c r="Y11" s="115"/>
      <c r="Z11" s="115">
        <v>1</v>
      </c>
      <c r="AA11" s="115">
        <v>0.5</v>
      </c>
      <c r="AB11" s="115">
        <v>1</v>
      </c>
      <c r="AC11" s="115">
        <v>0.4</v>
      </c>
      <c r="AD11" s="115"/>
      <c r="AE11" s="115"/>
      <c r="AF11" s="115"/>
      <c r="AG11" s="44">
        <f>SUM(B11:AF11)</f>
        <v>87.550000000000011</v>
      </c>
      <c r="AH11" s="15"/>
    </row>
    <row r="12" spans="1:34" s="12" customFormat="1" ht="24.6">
      <c r="A12" s="14" t="s">
        <v>20</v>
      </c>
      <c r="B12" s="91">
        <v>1</v>
      </c>
      <c r="C12" s="91"/>
      <c r="D12" s="91"/>
      <c r="E12" s="91">
        <v>6</v>
      </c>
      <c r="F12" s="114"/>
      <c r="G12" s="114">
        <v>3</v>
      </c>
      <c r="H12" s="114">
        <v>0.5</v>
      </c>
      <c r="I12" s="114">
        <v>1</v>
      </c>
      <c r="J12" s="114"/>
      <c r="K12" s="114"/>
      <c r="L12" s="114">
        <v>1</v>
      </c>
      <c r="M12" s="114">
        <v>3</v>
      </c>
      <c r="N12" s="115">
        <v>1</v>
      </c>
      <c r="O12" s="115">
        <v>1.5</v>
      </c>
      <c r="P12" s="115">
        <v>1</v>
      </c>
      <c r="Q12" s="115"/>
      <c r="R12" s="115"/>
      <c r="S12" s="115">
        <v>4</v>
      </c>
      <c r="T12" s="115">
        <v>2</v>
      </c>
      <c r="U12" s="115">
        <v>1</v>
      </c>
      <c r="V12" s="115">
        <v>2</v>
      </c>
      <c r="W12" s="115">
        <v>2</v>
      </c>
      <c r="X12" s="115"/>
      <c r="Y12" s="115"/>
      <c r="Z12" s="115">
        <v>11</v>
      </c>
      <c r="AA12" s="115">
        <v>1</v>
      </c>
      <c r="AB12" s="115">
        <v>5</v>
      </c>
      <c r="AC12" s="115">
        <v>2</v>
      </c>
      <c r="AD12" s="115"/>
      <c r="AE12" s="115"/>
      <c r="AF12" s="115"/>
      <c r="AG12" s="44">
        <f t="shared" ref="AG12:AG23" si="1">SUM(B12:AF12)</f>
        <v>49</v>
      </c>
      <c r="AH12" s="15"/>
    </row>
    <row r="13" spans="1:34" s="12" customFormat="1" ht="24.6">
      <c r="A13" s="39" t="s">
        <v>27</v>
      </c>
      <c r="B13" s="91">
        <v>0.3</v>
      </c>
      <c r="C13" s="91"/>
      <c r="D13" s="91"/>
      <c r="E13" s="91">
        <v>2</v>
      </c>
      <c r="F13" s="114"/>
      <c r="G13" s="114">
        <v>0.3</v>
      </c>
      <c r="H13" s="114">
        <v>1</v>
      </c>
      <c r="I13" s="114">
        <v>0.4</v>
      </c>
      <c r="J13" s="114"/>
      <c r="K13" s="114"/>
      <c r="L13" s="114">
        <v>3</v>
      </c>
      <c r="M13" s="114">
        <v>1.5</v>
      </c>
      <c r="N13" s="115">
        <v>0.1</v>
      </c>
      <c r="O13" s="115">
        <v>1</v>
      </c>
      <c r="P13" s="115">
        <v>0.9</v>
      </c>
      <c r="Q13" s="115"/>
      <c r="R13" s="115"/>
      <c r="S13" s="115">
        <v>1</v>
      </c>
      <c r="T13" s="115">
        <v>1</v>
      </c>
      <c r="U13" s="115">
        <v>0.5</v>
      </c>
      <c r="V13" s="115"/>
      <c r="W13" s="115">
        <v>1</v>
      </c>
      <c r="X13" s="115"/>
      <c r="Y13" s="115"/>
      <c r="Z13" s="115">
        <v>4</v>
      </c>
      <c r="AA13" s="115">
        <v>5</v>
      </c>
      <c r="AB13" s="115">
        <v>5</v>
      </c>
      <c r="AC13" s="115">
        <v>1</v>
      </c>
      <c r="AD13" s="115"/>
      <c r="AE13" s="115"/>
      <c r="AF13" s="115"/>
      <c r="AG13" s="44">
        <f t="shared" si="1"/>
        <v>29</v>
      </c>
      <c r="AH13" s="15"/>
    </row>
    <row r="14" spans="1:34" s="12" customFormat="1" ht="24.6">
      <c r="A14" s="13" t="s">
        <v>28</v>
      </c>
      <c r="B14" s="91">
        <v>0.1</v>
      </c>
      <c r="C14" s="91"/>
      <c r="D14" s="91"/>
      <c r="E14" s="91">
        <v>1</v>
      </c>
      <c r="F14" s="114"/>
      <c r="G14" s="114">
        <v>0.5</v>
      </c>
      <c r="H14" s="114">
        <v>0.2</v>
      </c>
      <c r="I14" s="114"/>
      <c r="J14" s="114"/>
      <c r="K14" s="114"/>
      <c r="L14" s="114">
        <v>30</v>
      </c>
      <c r="M14" s="114"/>
      <c r="N14" s="115">
        <v>0.1</v>
      </c>
      <c r="O14" s="115">
        <v>2</v>
      </c>
      <c r="P14" s="115"/>
      <c r="Q14" s="115"/>
      <c r="R14" s="115"/>
      <c r="S14" s="115"/>
      <c r="T14" s="115">
        <v>0.2</v>
      </c>
      <c r="U14" s="115"/>
      <c r="V14" s="115">
        <v>0.5</v>
      </c>
      <c r="W14" s="115">
        <v>0.7</v>
      </c>
      <c r="X14" s="115"/>
      <c r="Y14" s="115"/>
      <c r="Z14" s="115">
        <v>5</v>
      </c>
      <c r="AA14" s="115">
        <v>2</v>
      </c>
      <c r="AB14" s="115">
        <v>4</v>
      </c>
      <c r="AC14" s="115">
        <v>1.2</v>
      </c>
      <c r="AD14" s="115"/>
      <c r="AE14" s="115"/>
      <c r="AF14" s="115"/>
      <c r="AG14" s="44">
        <f t="shared" si="1"/>
        <v>47.500000000000014</v>
      </c>
      <c r="AH14" s="15"/>
    </row>
    <row r="15" spans="1:34" s="12" customFormat="1" ht="24.6">
      <c r="A15" s="13" t="s">
        <v>39</v>
      </c>
      <c r="B15" s="91">
        <v>0.1</v>
      </c>
      <c r="C15" s="91"/>
      <c r="D15" s="91"/>
      <c r="E15" s="91">
        <v>0.2</v>
      </c>
      <c r="F15" s="114"/>
      <c r="G15" s="114">
        <v>0.1</v>
      </c>
      <c r="H15" s="114">
        <v>0.1</v>
      </c>
      <c r="I15" s="114"/>
      <c r="J15" s="114"/>
      <c r="K15" s="114"/>
      <c r="L15" s="114">
        <v>0.1</v>
      </c>
      <c r="M15" s="114">
        <v>0.1</v>
      </c>
      <c r="N15" s="115">
        <v>0.2</v>
      </c>
      <c r="O15" s="115">
        <v>0.3</v>
      </c>
      <c r="P15" s="115">
        <v>0.2</v>
      </c>
      <c r="Q15" s="115"/>
      <c r="R15" s="115"/>
      <c r="S15" s="115">
        <v>0.5</v>
      </c>
      <c r="T15" s="115">
        <v>0.3</v>
      </c>
      <c r="U15" s="115"/>
      <c r="V15" s="115">
        <v>0.2</v>
      </c>
      <c r="W15" s="115">
        <v>0.4</v>
      </c>
      <c r="X15" s="115"/>
      <c r="Y15" s="115"/>
      <c r="Z15" s="115">
        <v>1.5</v>
      </c>
      <c r="AA15" s="115">
        <v>0.1</v>
      </c>
      <c r="AB15" s="115">
        <v>0.5</v>
      </c>
      <c r="AC15" s="115">
        <v>0.1</v>
      </c>
      <c r="AD15" s="115"/>
      <c r="AE15" s="115"/>
      <c r="AF15" s="115"/>
      <c r="AG15" s="44">
        <f t="shared" si="1"/>
        <v>4.9999999999999991</v>
      </c>
      <c r="AH15" s="15"/>
    </row>
    <row r="16" spans="1:34" s="12" customFormat="1" ht="24.6">
      <c r="A16" s="13" t="s">
        <v>40</v>
      </c>
      <c r="B16" s="91">
        <v>0.1</v>
      </c>
      <c r="C16" s="91"/>
      <c r="D16" s="91"/>
      <c r="E16" s="91">
        <v>0.3</v>
      </c>
      <c r="F16" s="114"/>
      <c r="G16" s="114">
        <v>2</v>
      </c>
      <c r="H16" s="114"/>
      <c r="I16" s="114"/>
      <c r="J16" s="114"/>
      <c r="K16" s="114"/>
      <c r="L16" s="114">
        <v>0.1</v>
      </c>
      <c r="M16" s="114">
        <v>0.1</v>
      </c>
      <c r="N16" s="115">
        <v>0.1</v>
      </c>
      <c r="O16" s="115">
        <v>0.1</v>
      </c>
      <c r="P16" s="115">
        <v>0.1</v>
      </c>
      <c r="Q16" s="115"/>
      <c r="R16" s="115"/>
      <c r="S16" s="115">
        <v>0.1</v>
      </c>
      <c r="T16" s="115">
        <v>0.1</v>
      </c>
      <c r="U16" s="115"/>
      <c r="V16" s="115">
        <v>0.1</v>
      </c>
      <c r="W16" s="115">
        <v>0.3</v>
      </c>
      <c r="X16" s="115"/>
      <c r="Y16" s="115"/>
      <c r="Z16" s="115">
        <v>0.3</v>
      </c>
      <c r="AA16" s="115"/>
      <c r="AB16" s="115">
        <v>0.1</v>
      </c>
      <c r="AC16" s="115"/>
      <c r="AD16" s="115"/>
      <c r="AE16" s="115"/>
      <c r="AF16" s="115"/>
      <c r="AG16" s="44">
        <f t="shared" si="1"/>
        <v>3.9000000000000004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221.95000000000002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4.6">
      <c r="A21" s="7" t="s">
        <v>17</v>
      </c>
      <c r="B21" s="114">
        <v>0.3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115"/>
      <c r="P21" s="115"/>
      <c r="Q21" s="115"/>
      <c r="R21" s="115"/>
      <c r="S21" s="115"/>
      <c r="T21" s="115"/>
      <c r="U21" s="115"/>
      <c r="V21" s="115"/>
      <c r="W21" s="115">
        <v>5</v>
      </c>
      <c r="X21" s="115"/>
      <c r="Y21" s="115"/>
      <c r="Z21" s="115"/>
      <c r="AA21" s="115"/>
      <c r="AB21" s="115"/>
      <c r="AC21" s="115"/>
      <c r="AD21" s="115"/>
      <c r="AE21" s="115"/>
      <c r="AF21" s="115"/>
      <c r="AG21" s="44">
        <f t="shared" si="1"/>
        <v>5.3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/>
      <c r="D24" s="5">
        <v>10</v>
      </c>
      <c r="E24" s="5"/>
      <c r="F24" s="5"/>
      <c r="G24" s="5">
        <v>40</v>
      </c>
      <c r="H24" s="5"/>
      <c r="I24" s="5"/>
      <c r="J24" s="5"/>
      <c r="K24" s="5">
        <v>40</v>
      </c>
      <c r="L24" s="5"/>
      <c r="M24" s="5">
        <v>20</v>
      </c>
      <c r="N24" s="42"/>
      <c r="O24" s="42"/>
      <c r="P24" s="42">
        <v>15</v>
      </c>
      <c r="Q24" s="42"/>
      <c r="R24" s="42">
        <v>5</v>
      </c>
      <c r="S24" s="42"/>
      <c r="T24" s="42">
        <v>35</v>
      </c>
      <c r="U24" s="42"/>
      <c r="V24" s="42"/>
      <c r="W24" s="42"/>
      <c r="X24" s="42"/>
      <c r="Y24" s="42">
        <v>80</v>
      </c>
      <c r="Z24" s="42"/>
      <c r="AA24" s="42">
        <v>5</v>
      </c>
      <c r="AB24" s="42">
        <v>10</v>
      </c>
      <c r="AC24" s="42"/>
      <c r="AD24" s="42"/>
      <c r="AE24" s="42">
        <v>80</v>
      </c>
      <c r="AF24" s="42">
        <v>5</v>
      </c>
      <c r="AG24" s="44">
        <f>SUM(B24:AF24)</f>
        <v>345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133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91">
        <v>2</v>
      </c>
      <c r="C31" s="91"/>
      <c r="D31" s="91"/>
      <c r="E31" s="91">
        <v>5</v>
      </c>
      <c r="F31" s="114"/>
      <c r="G31" s="114">
        <v>4</v>
      </c>
      <c r="H31" s="114">
        <v>7</v>
      </c>
      <c r="I31" s="114">
        <v>2</v>
      </c>
      <c r="J31" s="114"/>
      <c r="K31" s="114"/>
      <c r="L31" s="114">
        <v>2</v>
      </c>
      <c r="M31" s="114">
        <v>2</v>
      </c>
      <c r="N31" s="115">
        <v>2</v>
      </c>
      <c r="O31" s="115">
        <v>3</v>
      </c>
      <c r="P31" s="115">
        <v>3</v>
      </c>
      <c r="Q31" s="115"/>
      <c r="R31" s="115"/>
      <c r="S31" s="115">
        <v>2</v>
      </c>
      <c r="T31" s="115">
        <v>1</v>
      </c>
      <c r="U31" s="115">
        <v>2</v>
      </c>
      <c r="V31" s="115">
        <v>1</v>
      </c>
      <c r="W31" s="115">
        <v>1</v>
      </c>
      <c r="X31" s="115"/>
      <c r="Y31" s="115"/>
      <c r="Z31" s="115">
        <v>5</v>
      </c>
      <c r="AA31" s="115">
        <v>1</v>
      </c>
      <c r="AB31" s="115">
        <v>3</v>
      </c>
      <c r="AC31" s="115">
        <v>2</v>
      </c>
      <c r="AD31" s="115"/>
      <c r="AE31" s="115"/>
      <c r="AF31" s="115"/>
      <c r="AG31" s="44">
        <f t="shared" ref="AG31:AG34" si="2">SUM(B31:AF31)</f>
        <v>50</v>
      </c>
      <c r="AH31" s="15"/>
    </row>
    <row r="32" spans="1:34" s="12" customFormat="1" ht="24.6">
      <c r="A32" s="118" t="s">
        <v>21</v>
      </c>
      <c r="B32" s="91"/>
      <c r="C32" s="91"/>
      <c r="D32" s="91"/>
      <c r="E32" s="91"/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50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91"/>
      <c r="C37" s="91"/>
      <c r="D37" s="91"/>
      <c r="E37" s="91">
        <v>0.2</v>
      </c>
      <c r="F37" s="114"/>
      <c r="G37" s="114"/>
      <c r="H37" s="114"/>
      <c r="I37" s="114"/>
      <c r="J37" s="114"/>
      <c r="K37" s="114"/>
      <c r="L37" s="114">
        <v>0.1</v>
      </c>
      <c r="M37" s="114">
        <v>0.1</v>
      </c>
      <c r="N37" s="115"/>
      <c r="O37" s="115"/>
      <c r="P37" s="115"/>
      <c r="Q37" s="115"/>
      <c r="R37" s="115"/>
      <c r="S37" s="115"/>
      <c r="T37" s="115">
        <v>0.1</v>
      </c>
      <c r="U37" s="115">
        <v>0.1</v>
      </c>
      <c r="V37" s="115"/>
      <c r="W37" s="115"/>
      <c r="X37" s="115"/>
      <c r="Y37" s="115"/>
      <c r="Z37" s="115">
        <v>0.2</v>
      </c>
      <c r="AA37" s="115">
        <v>0.1</v>
      </c>
      <c r="AB37" s="115">
        <v>0.1</v>
      </c>
      <c r="AC37" s="115"/>
      <c r="AD37" s="115"/>
      <c r="AE37" s="115"/>
      <c r="AF37" s="115"/>
      <c r="AG37" s="44">
        <f>SUM(B37:AF37)</f>
        <v>1</v>
      </c>
      <c r="AH37" s="15"/>
    </row>
    <row r="38" spans="1:34" s="12" customFormat="1" ht="24.6">
      <c r="A38" s="14" t="s">
        <v>20</v>
      </c>
      <c r="B38" s="91">
        <v>1.5</v>
      </c>
      <c r="C38" s="91"/>
      <c r="D38" s="91"/>
      <c r="E38" s="91">
        <v>1</v>
      </c>
      <c r="F38" s="114"/>
      <c r="G38" s="114"/>
      <c r="H38" s="114">
        <v>0.3</v>
      </c>
      <c r="I38" s="114">
        <v>0.3</v>
      </c>
      <c r="J38" s="114"/>
      <c r="K38" s="114"/>
      <c r="L38" s="114">
        <v>1</v>
      </c>
      <c r="M38" s="114">
        <v>0.9</v>
      </c>
      <c r="N38" s="115">
        <v>0.5</v>
      </c>
      <c r="O38" s="115"/>
      <c r="P38" s="115">
        <v>1</v>
      </c>
      <c r="Q38" s="115"/>
      <c r="R38" s="115"/>
      <c r="S38" s="115">
        <v>0.5</v>
      </c>
      <c r="T38" s="115">
        <v>1</v>
      </c>
      <c r="U38" s="115">
        <v>1</v>
      </c>
      <c r="V38" s="115">
        <v>0.5</v>
      </c>
      <c r="W38" s="115"/>
      <c r="X38" s="115"/>
      <c r="Y38" s="115"/>
      <c r="Z38" s="115">
        <v>2</v>
      </c>
      <c r="AA38" s="115">
        <v>0.5</v>
      </c>
      <c r="AB38" s="115">
        <v>2</v>
      </c>
      <c r="AC38" s="115">
        <v>0.2</v>
      </c>
      <c r="AD38" s="115"/>
      <c r="AE38" s="115"/>
      <c r="AF38" s="115"/>
      <c r="AG38" s="44">
        <f t="shared" ref="AG38:AG42" si="4">SUM(B38:AF38)</f>
        <v>14.2</v>
      </c>
      <c r="AH38" s="15"/>
    </row>
    <row r="39" spans="1:34" s="12" customFormat="1" ht="24.6">
      <c r="A39" s="39" t="s">
        <v>27</v>
      </c>
      <c r="B39" s="91"/>
      <c r="C39" s="91"/>
      <c r="D39" s="91"/>
      <c r="E39" s="91">
        <v>0.1</v>
      </c>
      <c r="F39" s="114"/>
      <c r="G39" s="114">
        <v>0.9</v>
      </c>
      <c r="H39" s="114"/>
      <c r="I39" s="114"/>
      <c r="J39" s="114"/>
      <c r="K39" s="114"/>
      <c r="L39" s="114">
        <v>0.3</v>
      </c>
      <c r="M39" s="114"/>
      <c r="N39" s="115"/>
      <c r="O39" s="115"/>
      <c r="P39" s="115">
        <v>0.1</v>
      </c>
      <c r="Q39" s="115"/>
      <c r="R39" s="115"/>
      <c r="S39" s="115"/>
      <c r="T39" s="115"/>
      <c r="U39" s="115">
        <v>0.2</v>
      </c>
      <c r="V39" s="115"/>
      <c r="W39" s="115">
        <v>1</v>
      </c>
      <c r="X39" s="115"/>
      <c r="Y39" s="115"/>
      <c r="Z39" s="115">
        <v>2</v>
      </c>
      <c r="AA39" s="115">
        <v>3</v>
      </c>
      <c r="AB39" s="115">
        <v>0.1</v>
      </c>
      <c r="AC39" s="115"/>
      <c r="AD39" s="115"/>
      <c r="AE39" s="115"/>
      <c r="AF39" s="115"/>
      <c r="AG39" s="44">
        <f t="shared" si="4"/>
        <v>7.6999999999999993</v>
      </c>
      <c r="AH39" s="15"/>
    </row>
    <row r="40" spans="1:34" s="12" customFormat="1" ht="24.6">
      <c r="A40" s="13" t="s">
        <v>28</v>
      </c>
      <c r="B40" s="91"/>
      <c r="C40" s="91"/>
      <c r="D40" s="91"/>
      <c r="E40" s="91">
        <v>0.2</v>
      </c>
      <c r="F40" s="114"/>
      <c r="G40" s="114"/>
      <c r="H40" s="114"/>
      <c r="I40" s="114"/>
      <c r="J40" s="114"/>
      <c r="K40" s="114"/>
      <c r="L40" s="114">
        <v>1</v>
      </c>
      <c r="M40" s="114"/>
      <c r="N40" s="115"/>
      <c r="O40" s="115"/>
      <c r="P40" s="115"/>
      <c r="Q40" s="115"/>
      <c r="R40" s="115"/>
      <c r="S40" s="115"/>
      <c r="T40" s="115">
        <v>0.2</v>
      </c>
      <c r="U40" s="115"/>
      <c r="V40" s="115"/>
      <c r="W40" s="115">
        <v>2</v>
      </c>
      <c r="X40" s="115"/>
      <c r="Y40" s="115"/>
      <c r="Z40" s="115">
        <v>3</v>
      </c>
      <c r="AA40" s="115"/>
      <c r="AB40" s="115">
        <v>0.1</v>
      </c>
      <c r="AC40" s="115"/>
      <c r="AD40" s="115"/>
      <c r="AE40" s="115"/>
      <c r="AF40" s="115"/>
      <c r="AG40" s="44">
        <f t="shared" si="4"/>
        <v>6.5</v>
      </c>
      <c r="AH40" s="15"/>
    </row>
    <row r="41" spans="1:34" s="12" customFormat="1" ht="24.6">
      <c r="A41" s="13" t="s">
        <v>39</v>
      </c>
      <c r="B41" s="91"/>
      <c r="C41" s="91"/>
      <c r="D41" s="91"/>
      <c r="E41" s="91"/>
      <c r="F41" s="114"/>
      <c r="G41" s="114"/>
      <c r="H41" s="114"/>
      <c r="I41" s="114"/>
      <c r="J41" s="114"/>
      <c r="K41" s="114"/>
      <c r="L41" s="114">
        <v>0.1</v>
      </c>
      <c r="M41" s="114"/>
      <c r="N41" s="115"/>
      <c r="O41" s="115"/>
      <c r="P41" s="115"/>
      <c r="Q41" s="115"/>
      <c r="R41" s="115"/>
      <c r="S41" s="115"/>
      <c r="T41" s="115"/>
      <c r="U41" s="115">
        <v>0.1</v>
      </c>
      <c r="V41" s="115">
        <v>0.1</v>
      </c>
      <c r="W41" s="115"/>
      <c r="X41" s="115"/>
      <c r="Y41" s="115"/>
      <c r="Z41" s="115">
        <v>0.3</v>
      </c>
      <c r="AA41" s="115">
        <v>0.1</v>
      </c>
      <c r="AB41" s="115">
        <v>0.1</v>
      </c>
      <c r="AC41" s="115"/>
      <c r="AD41" s="115"/>
      <c r="AE41" s="115"/>
      <c r="AF41" s="115"/>
      <c r="AG41" s="44">
        <f t="shared" si="4"/>
        <v>0.8</v>
      </c>
      <c r="AH41" s="15"/>
    </row>
    <row r="42" spans="1:34" s="12" customFormat="1" ht="24.6">
      <c r="A42" s="13" t="s">
        <v>40</v>
      </c>
      <c r="B42" s="91"/>
      <c r="C42" s="91"/>
      <c r="D42" s="91"/>
      <c r="E42" s="91"/>
      <c r="F42" s="114"/>
      <c r="G42" s="114"/>
      <c r="H42" s="114"/>
      <c r="I42" s="114"/>
      <c r="J42" s="114"/>
      <c r="K42" s="114"/>
      <c r="L42" s="114"/>
      <c r="M42" s="114"/>
      <c r="N42" s="115"/>
      <c r="O42" s="115"/>
      <c r="P42" s="115"/>
      <c r="Q42" s="115"/>
      <c r="R42" s="115"/>
      <c r="S42" s="115"/>
      <c r="T42" s="115"/>
      <c r="U42" s="115">
        <v>0.2</v>
      </c>
      <c r="V42" s="115"/>
      <c r="W42" s="115">
        <v>0.2</v>
      </c>
      <c r="X42" s="115"/>
      <c r="Y42" s="115"/>
      <c r="Z42" s="115">
        <v>0.1</v>
      </c>
      <c r="AA42" s="115"/>
      <c r="AB42" s="115">
        <v>0.1</v>
      </c>
      <c r="AC42" s="115"/>
      <c r="AD42" s="115"/>
      <c r="AE42" s="115"/>
      <c r="AF42" s="115"/>
      <c r="AG42" s="44">
        <f t="shared" si="4"/>
        <v>0.6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30.8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132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91">
        <v>15</v>
      </c>
      <c r="C58" s="91"/>
      <c r="D58" s="91"/>
      <c r="E58" s="91">
        <v>10</v>
      </c>
      <c r="F58" s="114"/>
      <c r="G58" s="114">
        <v>6</v>
      </c>
      <c r="H58" s="114">
        <v>11</v>
      </c>
      <c r="I58" s="114">
        <v>13</v>
      </c>
      <c r="J58" s="114"/>
      <c r="K58" s="114"/>
      <c r="L58" s="114">
        <v>12</v>
      </c>
      <c r="M58" s="114">
        <v>9</v>
      </c>
      <c r="N58" s="115">
        <v>11</v>
      </c>
      <c r="O58" s="115">
        <v>10</v>
      </c>
      <c r="P58" s="115">
        <v>13</v>
      </c>
      <c r="Q58" s="115"/>
      <c r="R58" s="115"/>
      <c r="S58" s="115">
        <v>12</v>
      </c>
      <c r="T58" s="115">
        <v>9</v>
      </c>
      <c r="U58" s="115">
        <v>6</v>
      </c>
      <c r="V58" s="115">
        <v>7</v>
      </c>
      <c r="W58" s="115">
        <v>10</v>
      </c>
      <c r="X58" s="115"/>
      <c r="Y58" s="115"/>
      <c r="Z58" s="115">
        <v>15</v>
      </c>
      <c r="AA58" s="115">
        <v>6</v>
      </c>
      <c r="AB58" s="115">
        <v>8</v>
      </c>
      <c r="AC58" s="115">
        <v>5</v>
      </c>
      <c r="AD58" s="115"/>
      <c r="AE58" s="115"/>
      <c r="AF58" s="115"/>
      <c r="AG58" s="44">
        <f t="shared" ref="AG58:AG61" si="6">SUM(B58:AF58)</f>
        <v>188</v>
      </c>
      <c r="AH58" s="15"/>
    </row>
    <row r="59" spans="1:34" s="12" customFormat="1" ht="24.6">
      <c r="A59" s="118" t="s">
        <v>21</v>
      </c>
      <c r="B59" s="91">
        <v>2</v>
      </c>
      <c r="C59" s="91"/>
      <c r="D59" s="91"/>
      <c r="E59" s="91"/>
      <c r="F59" s="114"/>
      <c r="G59" s="114"/>
      <c r="H59" s="114"/>
      <c r="I59" s="114"/>
      <c r="J59" s="114"/>
      <c r="K59" s="114"/>
      <c r="L59" s="114">
        <v>2</v>
      </c>
      <c r="M59" s="114">
        <v>1</v>
      </c>
      <c r="N59" s="115">
        <v>1</v>
      </c>
      <c r="O59" s="115"/>
      <c r="P59" s="115"/>
      <c r="Q59" s="115"/>
      <c r="R59" s="115"/>
      <c r="S59" s="115"/>
      <c r="T59" s="115"/>
      <c r="U59" s="115">
        <v>2</v>
      </c>
      <c r="V59" s="115">
        <v>1</v>
      </c>
      <c r="W59" s="115"/>
      <c r="X59" s="115"/>
      <c r="Y59" s="115"/>
      <c r="Z59" s="115">
        <v>2</v>
      </c>
      <c r="AA59" s="115"/>
      <c r="AB59" s="115"/>
      <c r="AC59" s="115"/>
      <c r="AD59" s="115"/>
      <c r="AE59" s="115"/>
      <c r="AF59" s="115"/>
      <c r="AG59" s="44">
        <f t="shared" si="6"/>
        <v>11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188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91"/>
      <c r="C64" s="91"/>
      <c r="D64" s="91"/>
      <c r="E64" s="91"/>
      <c r="F64" s="114"/>
      <c r="G64" s="114"/>
      <c r="H64" s="114"/>
      <c r="I64" s="114"/>
      <c r="J64" s="114"/>
      <c r="K64" s="114"/>
      <c r="L64" s="114"/>
      <c r="M64" s="114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44">
        <f>SUM(B64:AF64)</f>
        <v>0</v>
      </c>
      <c r="AH64" s="15"/>
    </row>
    <row r="65" spans="1:34" s="12" customFormat="1" ht="24.6">
      <c r="A65" s="14" t="s">
        <v>20</v>
      </c>
      <c r="B65" s="91">
        <v>0.3</v>
      </c>
      <c r="C65" s="91"/>
      <c r="D65" s="91"/>
      <c r="E65" s="91"/>
      <c r="F65" s="114"/>
      <c r="G65" s="114">
        <v>0.5</v>
      </c>
      <c r="H65" s="114">
        <v>0.2</v>
      </c>
      <c r="I65" s="114"/>
      <c r="J65" s="114"/>
      <c r="K65" s="114"/>
      <c r="L65" s="114"/>
      <c r="M65" s="114">
        <v>0.2</v>
      </c>
      <c r="N65" s="115">
        <v>0.3</v>
      </c>
      <c r="O65" s="115"/>
      <c r="P65" s="115"/>
      <c r="Q65" s="115"/>
      <c r="R65" s="115"/>
      <c r="S65" s="115"/>
      <c r="T65" s="115"/>
      <c r="U65" s="115"/>
      <c r="V65" s="115">
        <v>0.3</v>
      </c>
      <c r="W65" s="115"/>
      <c r="X65" s="115"/>
      <c r="Y65" s="115"/>
      <c r="Z65" s="115">
        <v>0.3</v>
      </c>
      <c r="AA65" s="115"/>
      <c r="AB65" s="115">
        <v>0.2</v>
      </c>
      <c r="AC65" s="115"/>
      <c r="AD65" s="115"/>
      <c r="AE65" s="115"/>
      <c r="AF65" s="115"/>
      <c r="AG65" s="44">
        <f t="shared" ref="AG65:AG69" si="8">SUM(B65:AF65)</f>
        <v>2.3000000000000003</v>
      </c>
      <c r="AH65" s="15"/>
    </row>
    <row r="66" spans="1:34" s="12" customFormat="1" ht="24.6">
      <c r="A66" s="39" t="s">
        <v>27</v>
      </c>
      <c r="B66" s="91">
        <v>0.2</v>
      </c>
      <c r="C66" s="91"/>
      <c r="D66" s="91"/>
      <c r="E66" s="91"/>
      <c r="F66" s="114"/>
      <c r="G66" s="114">
        <v>0.3</v>
      </c>
      <c r="H66" s="114"/>
      <c r="I66" s="114"/>
      <c r="J66" s="114"/>
      <c r="K66" s="114"/>
      <c r="L66" s="114"/>
      <c r="M66" s="114">
        <v>0.3</v>
      </c>
      <c r="N66" s="115"/>
      <c r="O66" s="115">
        <v>2</v>
      </c>
      <c r="P66" s="115"/>
      <c r="Q66" s="115"/>
      <c r="R66" s="115"/>
      <c r="S66" s="115"/>
      <c r="T66" s="115"/>
      <c r="U66" s="115"/>
      <c r="V66" s="115">
        <v>0.4</v>
      </c>
      <c r="W66" s="115"/>
      <c r="X66" s="115"/>
      <c r="Y66" s="115"/>
      <c r="Z66" s="115">
        <v>1</v>
      </c>
      <c r="AA66" s="115"/>
      <c r="AB66" s="115"/>
      <c r="AC66" s="115"/>
      <c r="AD66" s="115"/>
      <c r="AE66" s="115"/>
      <c r="AF66" s="115"/>
      <c r="AG66" s="44">
        <f t="shared" si="8"/>
        <v>4.1999999999999993</v>
      </c>
      <c r="AH66" s="15"/>
    </row>
    <row r="67" spans="1:34" s="12" customFormat="1" ht="24.6">
      <c r="A67" s="13" t="s">
        <v>28</v>
      </c>
      <c r="B67" s="91"/>
      <c r="C67" s="91"/>
      <c r="D67" s="91"/>
      <c r="E67" s="91"/>
      <c r="F67" s="114"/>
      <c r="G67" s="114">
        <v>0.2</v>
      </c>
      <c r="H67" s="114"/>
      <c r="I67" s="114"/>
      <c r="J67" s="114"/>
      <c r="K67" s="114"/>
      <c r="L67" s="114"/>
      <c r="M67" s="114"/>
      <c r="N67" s="115">
        <v>0.4</v>
      </c>
      <c r="O67" s="115"/>
      <c r="P67" s="115"/>
      <c r="Q67" s="115"/>
      <c r="R67" s="115"/>
      <c r="S67" s="115"/>
      <c r="T67" s="115"/>
      <c r="U67" s="115">
        <v>0.3</v>
      </c>
      <c r="V67" s="115"/>
      <c r="W67" s="115"/>
      <c r="X67" s="115"/>
      <c r="Y67" s="115"/>
      <c r="Z67" s="115">
        <v>0.5</v>
      </c>
      <c r="AA67" s="115"/>
      <c r="AB67" s="115">
        <v>0.3</v>
      </c>
      <c r="AC67" s="115"/>
      <c r="AD67" s="115"/>
      <c r="AE67" s="115"/>
      <c r="AF67" s="115"/>
      <c r="AG67" s="44">
        <f t="shared" si="8"/>
        <v>1.7000000000000002</v>
      </c>
      <c r="AH67" s="15"/>
    </row>
    <row r="68" spans="1:34" s="12" customFormat="1" ht="24.6">
      <c r="A68" s="13" t="s">
        <v>39</v>
      </c>
      <c r="B68" s="91"/>
      <c r="C68" s="91"/>
      <c r="D68" s="91"/>
      <c r="E68" s="91"/>
      <c r="F68" s="114"/>
      <c r="G68" s="114"/>
      <c r="H68" s="114"/>
      <c r="I68" s="114"/>
      <c r="J68" s="114"/>
      <c r="K68" s="114"/>
      <c r="L68" s="114"/>
      <c r="M68" s="114"/>
      <c r="N68" s="115">
        <v>0.1</v>
      </c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44">
        <f t="shared" si="8"/>
        <v>0.1</v>
      </c>
      <c r="AH68" s="15"/>
    </row>
    <row r="69" spans="1:34" s="12" customFormat="1" ht="24.6">
      <c r="A69" s="13" t="s">
        <v>40</v>
      </c>
      <c r="B69" s="91"/>
      <c r="C69" s="91"/>
      <c r="D69" s="91"/>
      <c r="E69" s="91"/>
      <c r="F69" s="114"/>
      <c r="G69" s="114"/>
      <c r="H69" s="114"/>
      <c r="I69" s="114"/>
      <c r="J69" s="114"/>
      <c r="K69" s="114"/>
      <c r="L69" s="114"/>
      <c r="M69" s="114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8.2999999999999989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98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91">
        <v>4</v>
      </c>
      <c r="C86" s="91"/>
      <c r="D86" s="91"/>
      <c r="E86" s="91">
        <v>8</v>
      </c>
      <c r="F86" s="114"/>
      <c r="G86" s="114">
        <v>6</v>
      </c>
      <c r="H86" s="114">
        <v>4</v>
      </c>
      <c r="I86" s="114">
        <v>5</v>
      </c>
      <c r="J86" s="114"/>
      <c r="K86" s="114"/>
      <c r="L86" s="114">
        <v>6</v>
      </c>
      <c r="M86" s="114">
        <v>4</v>
      </c>
      <c r="N86" s="115">
        <v>3.5</v>
      </c>
      <c r="O86" s="115">
        <v>5</v>
      </c>
      <c r="P86" s="115">
        <v>8</v>
      </c>
      <c r="Q86" s="115"/>
      <c r="R86" s="115"/>
      <c r="S86" s="115">
        <v>4</v>
      </c>
      <c r="T86" s="115">
        <v>3</v>
      </c>
      <c r="U86" s="115">
        <v>6</v>
      </c>
      <c r="V86" s="115">
        <v>8</v>
      </c>
      <c r="W86" s="115">
        <v>4</v>
      </c>
      <c r="X86" s="115"/>
      <c r="Y86" s="115"/>
      <c r="Z86" s="115">
        <v>6</v>
      </c>
      <c r="AA86" s="115">
        <v>3</v>
      </c>
      <c r="AB86" s="115">
        <v>2</v>
      </c>
      <c r="AC86" s="115">
        <v>3</v>
      </c>
      <c r="AD86" s="115"/>
      <c r="AE86" s="115"/>
      <c r="AF86" s="115"/>
      <c r="AG86" s="44">
        <f t="shared" ref="AG86:AG89" si="10">SUM(B86:AF86)</f>
        <v>92.5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>
        <v>3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3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92.5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91"/>
      <c r="C92" s="91"/>
      <c r="D92" s="91"/>
      <c r="E92" s="91">
        <v>0.2</v>
      </c>
      <c r="F92" s="114"/>
      <c r="G92" s="114"/>
      <c r="H92" s="114">
        <v>1</v>
      </c>
      <c r="I92" s="114"/>
      <c r="J92" s="114"/>
      <c r="K92" s="114"/>
      <c r="L92" s="114"/>
      <c r="M92" s="114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44">
        <f>SUM(B92:AF92)</f>
        <v>1.2</v>
      </c>
      <c r="AH92" s="15"/>
    </row>
    <row r="93" spans="1:34" s="12" customFormat="1" ht="24.6">
      <c r="A93" s="14" t="s">
        <v>20</v>
      </c>
      <c r="B93" s="91">
        <v>0.2</v>
      </c>
      <c r="C93" s="91"/>
      <c r="D93" s="91"/>
      <c r="E93" s="91"/>
      <c r="F93" s="114"/>
      <c r="G93" s="114">
        <v>0.3</v>
      </c>
      <c r="H93" s="114">
        <v>0.2</v>
      </c>
      <c r="I93" s="114">
        <v>0.3</v>
      </c>
      <c r="J93" s="114"/>
      <c r="K93" s="114"/>
      <c r="L93" s="114"/>
      <c r="M93" s="114"/>
      <c r="N93" s="115"/>
      <c r="O93" s="115">
        <v>0.2</v>
      </c>
      <c r="P93" s="115"/>
      <c r="Q93" s="115"/>
      <c r="R93" s="115"/>
      <c r="S93" s="115"/>
      <c r="T93" s="115">
        <v>0.2</v>
      </c>
      <c r="U93" s="115"/>
      <c r="V93" s="115">
        <v>0.3</v>
      </c>
      <c r="W93" s="115"/>
      <c r="X93" s="115"/>
      <c r="Y93" s="115"/>
      <c r="Z93" s="115">
        <v>0.2</v>
      </c>
      <c r="AA93" s="115"/>
      <c r="AB93" s="115">
        <v>0.2</v>
      </c>
      <c r="AC93" s="115">
        <v>0.3</v>
      </c>
      <c r="AD93" s="115"/>
      <c r="AE93" s="115"/>
      <c r="AF93" s="115"/>
      <c r="AG93" s="44">
        <f t="shared" ref="AG93:AG97" si="12">SUM(B93:AF93)</f>
        <v>2.4</v>
      </c>
      <c r="AH93" s="15"/>
    </row>
    <row r="94" spans="1:34" s="12" customFormat="1" ht="24.6">
      <c r="A94" s="39" t="s">
        <v>27</v>
      </c>
      <c r="B94" s="91">
        <v>0.3</v>
      </c>
      <c r="C94" s="91"/>
      <c r="D94" s="91"/>
      <c r="E94" s="91"/>
      <c r="F94" s="114"/>
      <c r="G94" s="114">
        <v>0.2</v>
      </c>
      <c r="H94" s="114"/>
      <c r="I94" s="114">
        <v>0.2</v>
      </c>
      <c r="J94" s="114"/>
      <c r="K94" s="114"/>
      <c r="L94" s="114"/>
      <c r="M94" s="114"/>
      <c r="N94" s="115"/>
      <c r="O94" s="115"/>
      <c r="P94" s="115"/>
      <c r="Q94" s="115"/>
      <c r="R94" s="115"/>
      <c r="S94" s="115"/>
      <c r="T94" s="115">
        <v>0.2</v>
      </c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44">
        <f t="shared" si="12"/>
        <v>0.89999999999999991</v>
      </c>
      <c r="AH94" s="15"/>
    </row>
    <row r="95" spans="1:34" s="12" customFormat="1" ht="24.6">
      <c r="A95" s="13" t="s">
        <v>28</v>
      </c>
      <c r="B95" s="91"/>
      <c r="C95" s="91"/>
      <c r="D95" s="91"/>
      <c r="E95" s="91"/>
      <c r="F95" s="114"/>
      <c r="G95" s="114"/>
      <c r="H95" s="114">
        <v>1</v>
      </c>
      <c r="I95" s="114"/>
      <c r="J95" s="114"/>
      <c r="K95" s="114"/>
      <c r="L95" s="114"/>
      <c r="M95" s="114"/>
      <c r="N95" s="115"/>
      <c r="O95" s="115">
        <v>0.2</v>
      </c>
      <c r="P95" s="115">
        <v>0.2</v>
      </c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44">
        <f t="shared" si="12"/>
        <v>1.4</v>
      </c>
      <c r="AH95" s="15"/>
    </row>
    <row r="96" spans="1:34" s="12" customFormat="1" ht="24.6">
      <c r="A96" s="13" t="s">
        <v>39</v>
      </c>
      <c r="B96" s="91"/>
      <c r="C96" s="91"/>
      <c r="D96" s="91"/>
      <c r="E96" s="91"/>
      <c r="F96" s="114"/>
      <c r="G96" s="114"/>
      <c r="H96" s="114"/>
      <c r="I96" s="114"/>
      <c r="J96" s="114"/>
      <c r="K96" s="114"/>
      <c r="L96" s="114"/>
      <c r="M96" s="114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44">
        <f t="shared" si="12"/>
        <v>0</v>
      </c>
      <c r="AH96" s="15"/>
    </row>
    <row r="97" spans="1:34" s="12" customFormat="1" ht="24.6">
      <c r="A97" s="13" t="s">
        <v>40</v>
      </c>
      <c r="B97" s="91"/>
      <c r="C97" s="91"/>
      <c r="D97" s="91"/>
      <c r="E97" s="91"/>
      <c r="F97" s="114"/>
      <c r="G97" s="114"/>
      <c r="H97" s="114"/>
      <c r="I97" s="114"/>
      <c r="J97" s="114"/>
      <c r="K97" s="114"/>
      <c r="L97" s="114"/>
      <c r="M97" s="114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5.9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77A2-A34D-4A0B-902C-DFB591BF6682}">
  <dimension ref="A1:AH107"/>
  <sheetViews>
    <sheetView zoomScale="60" zoomScaleNormal="60" workbookViewId="0">
      <selection activeCell="AN24" sqref="AN24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135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91"/>
      <c r="C5" s="91">
        <v>8</v>
      </c>
      <c r="D5" s="91">
        <v>0.9</v>
      </c>
      <c r="E5" s="91">
        <v>9</v>
      </c>
      <c r="F5" s="114">
        <v>6</v>
      </c>
      <c r="G5" s="114">
        <v>12</v>
      </c>
      <c r="H5" s="114"/>
      <c r="I5" s="114"/>
      <c r="J5" s="114">
        <v>12</v>
      </c>
      <c r="K5" s="114">
        <v>9</v>
      </c>
      <c r="L5" s="114">
        <v>12</v>
      </c>
      <c r="M5" s="114">
        <v>10</v>
      </c>
      <c r="N5" s="115"/>
      <c r="O5" s="115"/>
      <c r="P5" s="115"/>
      <c r="Q5" s="115">
        <v>7</v>
      </c>
      <c r="R5" s="115">
        <v>6</v>
      </c>
      <c r="S5" s="115">
        <v>7</v>
      </c>
      <c r="T5" s="115">
        <v>5</v>
      </c>
      <c r="U5" s="115">
        <v>10</v>
      </c>
      <c r="V5" s="115"/>
      <c r="W5" s="115"/>
      <c r="X5" s="115"/>
      <c r="Y5" s="115">
        <v>4</v>
      </c>
      <c r="Z5" s="115">
        <v>8</v>
      </c>
      <c r="AA5" s="115">
        <v>9</v>
      </c>
      <c r="AB5" s="115">
        <v>9</v>
      </c>
      <c r="AC5" s="115"/>
      <c r="AD5" s="115"/>
      <c r="AE5" s="115">
        <v>5</v>
      </c>
      <c r="AF5" s="115">
        <v>4</v>
      </c>
      <c r="AG5" s="44">
        <f t="shared" ref="AG5:AG10" si="0">SUM(B5:AF5)</f>
        <v>152.9</v>
      </c>
      <c r="AH5" s="15"/>
    </row>
    <row r="6" spans="1:34" s="12" customFormat="1" ht="24.6">
      <c r="A6" s="118" t="s">
        <v>21</v>
      </c>
      <c r="B6" s="91"/>
      <c r="C6" s="91">
        <v>3</v>
      </c>
      <c r="D6" s="91">
        <v>1</v>
      </c>
      <c r="E6" s="91">
        <v>2</v>
      </c>
      <c r="F6" s="114">
        <v>3</v>
      </c>
      <c r="G6" s="114">
        <v>4</v>
      </c>
      <c r="H6" s="114"/>
      <c r="I6" s="114"/>
      <c r="J6" s="114">
        <v>2</v>
      </c>
      <c r="K6" s="114">
        <v>1.5</v>
      </c>
      <c r="L6" s="114">
        <v>4</v>
      </c>
      <c r="M6" s="114">
        <v>4</v>
      </c>
      <c r="N6" s="115"/>
      <c r="O6" s="115"/>
      <c r="P6" s="115"/>
      <c r="Q6" s="115">
        <v>1</v>
      </c>
      <c r="R6" s="115">
        <v>1.5</v>
      </c>
      <c r="S6" s="115">
        <v>2</v>
      </c>
      <c r="T6" s="115">
        <v>2</v>
      </c>
      <c r="U6" s="115">
        <v>2</v>
      </c>
      <c r="V6" s="115"/>
      <c r="W6" s="115"/>
      <c r="X6" s="115"/>
      <c r="Y6" s="115">
        <v>1</v>
      </c>
      <c r="Z6" s="115">
        <v>2</v>
      </c>
      <c r="AA6" s="115">
        <v>2</v>
      </c>
      <c r="AB6" s="115">
        <v>2</v>
      </c>
      <c r="AC6" s="115"/>
      <c r="AD6" s="115"/>
      <c r="AE6" s="115">
        <v>1</v>
      </c>
      <c r="AF6" s="115">
        <v>1</v>
      </c>
      <c r="AG6" s="44">
        <f t="shared" si="0"/>
        <v>42</v>
      </c>
      <c r="AH6" s="15"/>
    </row>
    <row r="7" spans="1:34" s="12" customFormat="1" ht="24.6">
      <c r="A7" s="14" t="s">
        <v>25</v>
      </c>
      <c r="B7" s="91"/>
      <c r="C7" s="91"/>
      <c r="D7" s="91"/>
      <c r="E7" s="91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44">
        <f t="shared" si="0"/>
        <v>0</v>
      </c>
      <c r="AH7" s="15"/>
    </row>
    <row r="8" spans="1:34" ht="24.6">
      <c r="A8" s="6" t="s">
        <v>26</v>
      </c>
      <c r="B8" s="91"/>
      <c r="C8" s="91"/>
      <c r="D8" s="91">
        <v>0.3</v>
      </c>
      <c r="E8" s="91">
        <v>0.2</v>
      </c>
      <c r="F8" s="114"/>
      <c r="G8" s="114"/>
      <c r="H8" s="114"/>
      <c r="I8" s="114"/>
      <c r="J8" s="114"/>
      <c r="K8" s="114"/>
      <c r="L8" s="114"/>
      <c r="M8" s="114"/>
      <c r="N8" s="115"/>
      <c r="O8" s="115"/>
      <c r="P8" s="115"/>
      <c r="Q8" s="115"/>
      <c r="R8" s="115"/>
      <c r="S8" s="115"/>
      <c r="T8" s="115">
        <v>0.2</v>
      </c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44">
        <f t="shared" si="0"/>
        <v>0.7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153.6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91"/>
      <c r="C11" s="91">
        <v>0.2</v>
      </c>
      <c r="D11" s="91">
        <v>0.3</v>
      </c>
      <c r="E11" s="91">
        <v>0.3</v>
      </c>
      <c r="F11" s="114">
        <v>0.1</v>
      </c>
      <c r="G11" s="114">
        <v>0.1</v>
      </c>
      <c r="H11" s="114"/>
      <c r="I11" s="114"/>
      <c r="J11" s="114">
        <v>0.1</v>
      </c>
      <c r="K11" s="114">
        <v>0.3</v>
      </c>
      <c r="L11" s="207">
        <v>180</v>
      </c>
      <c r="M11" s="114">
        <v>0.2</v>
      </c>
      <c r="N11" s="115"/>
      <c r="O11" s="115"/>
      <c r="P11" s="115"/>
      <c r="Q11" s="115">
        <v>0.3</v>
      </c>
      <c r="R11" s="115">
        <v>0.2</v>
      </c>
      <c r="S11" s="115">
        <v>0.3</v>
      </c>
      <c r="T11" s="115">
        <v>2</v>
      </c>
      <c r="U11" s="115">
        <v>0.1</v>
      </c>
      <c r="V11" s="115"/>
      <c r="W11" s="115"/>
      <c r="X11" s="115"/>
      <c r="Y11" s="115">
        <v>0.3</v>
      </c>
      <c r="Z11" s="115">
        <v>0.4</v>
      </c>
      <c r="AA11" s="115">
        <v>0.2</v>
      </c>
      <c r="AB11" s="115">
        <v>0.9</v>
      </c>
      <c r="AC11" s="115"/>
      <c r="AD11" s="115"/>
      <c r="AE11" s="115">
        <v>1</v>
      </c>
      <c r="AF11" s="115">
        <v>0.1</v>
      </c>
      <c r="AG11" s="44">
        <f>SUM(B11:AF11)</f>
        <v>187.4</v>
      </c>
      <c r="AH11" s="15"/>
    </row>
    <row r="12" spans="1:34" s="12" customFormat="1" ht="24.6">
      <c r="A12" s="14" t="s">
        <v>20</v>
      </c>
      <c r="B12" s="91"/>
      <c r="C12" s="91">
        <v>1</v>
      </c>
      <c r="D12" s="91">
        <v>0.9</v>
      </c>
      <c r="E12" s="91">
        <v>2</v>
      </c>
      <c r="F12" s="114">
        <v>1</v>
      </c>
      <c r="G12" s="114">
        <v>1</v>
      </c>
      <c r="H12" s="114"/>
      <c r="I12" s="114"/>
      <c r="J12" s="114">
        <v>2.5</v>
      </c>
      <c r="K12" s="114">
        <v>0.8</v>
      </c>
      <c r="L12" s="207">
        <v>30</v>
      </c>
      <c r="M12" s="114">
        <v>1.5</v>
      </c>
      <c r="N12" s="115"/>
      <c r="O12" s="115"/>
      <c r="P12" s="115"/>
      <c r="Q12" s="115">
        <v>0.5</v>
      </c>
      <c r="R12" s="115">
        <v>0.3</v>
      </c>
      <c r="S12" s="115">
        <v>1</v>
      </c>
      <c r="T12" s="115">
        <v>1</v>
      </c>
      <c r="U12" s="115">
        <v>2</v>
      </c>
      <c r="V12" s="115"/>
      <c r="W12" s="115"/>
      <c r="X12" s="115"/>
      <c r="Y12" s="115">
        <v>0.9</v>
      </c>
      <c r="Z12" s="115">
        <v>0.8</v>
      </c>
      <c r="AA12" s="115">
        <v>1</v>
      </c>
      <c r="AB12" s="115">
        <v>0.8</v>
      </c>
      <c r="AC12" s="115"/>
      <c r="AD12" s="115"/>
      <c r="AE12" s="115">
        <v>1</v>
      </c>
      <c r="AF12" s="115">
        <v>0.2</v>
      </c>
      <c r="AG12" s="44">
        <f t="shared" ref="AG12:AG23" si="1">SUM(B12:AF12)</f>
        <v>50.199999999999996</v>
      </c>
      <c r="AH12" s="15"/>
    </row>
    <row r="13" spans="1:34" s="12" customFormat="1" ht="24.6">
      <c r="A13" s="39" t="s">
        <v>27</v>
      </c>
      <c r="B13" s="91"/>
      <c r="C13" s="91">
        <v>0.2</v>
      </c>
      <c r="D13" s="91">
        <v>0.3</v>
      </c>
      <c r="E13" s="91">
        <v>1</v>
      </c>
      <c r="F13" s="114"/>
      <c r="G13" s="114">
        <v>0.3</v>
      </c>
      <c r="H13" s="114"/>
      <c r="I13" s="114"/>
      <c r="J13" s="114">
        <v>0.2</v>
      </c>
      <c r="K13" s="114">
        <v>0.4</v>
      </c>
      <c r="L13" s="114">
        <v>0.1</v>
      </c>
      <c r="M13" s="114">
        <v>0.3</v>
      </c>
      <c r="N13" s="115"/>
      <c r="O13" s="115"/>
      <c r="P13" s="115"/>
      <c r="Q13" s="115"/>
      <c r="R13" s="115"/>
      <c r="S13" s="115">
        <v>0.5</v>
      </c>
      <c r="T13" s="115">
        <v>0.3</v>
      </c>
      <c r="U13" s="115">
        <v>0.8</v>
      </c>
      <c r="V13" s="115"/>
      <c r="W13" s="115"/>
      <c r="X13" s="115"/>
      <c r="Y13" s="115"/>
      <c r="Z13" s="115">
        <v>0.8</v>
      </c>
      <c r="AA13" s="115">
        <v>0.3</v>
      </c>
      <c r="AB13" s="115">
        <v>0.2</v>
      </c>
      <c r="AC13" s="115"/>
      <c r="AD13" s="115"/>
      <c r="AE13" s="115"/>
      <c r="AF13" s="115">
        <v>0.1</v>
      </c>
      <c r="AG13" s="44">
        <f t="shared" si="1"/>
        <v>5.7999999999999989</v>
      </c>
      <c r="AH13" s="15"/>
    </row>
    <row r="14" spans="1:34" s="12" customFormat="1" ht="24.6">
      <c r="A14" s="13" t="s">
        <v>28</v>
      </c>
      <c r="B14" s="91"/>
      <c r="C14" s="91"/>
      <c r="D14" s="91">
        <v>2.5</v>
      </c>
      <c r="E14" s="91">
        <v>2</v>
      </c>
      <c r="F14" s="114">
        <v>0.2</v>
      </c>
      <c r="G14" s="114"/>
      <c r="H14" s="114"/>
      <c r="I14" s="114"/>
      <c r="J14" s="114">
        <v>0.2</v>
      </c>
      <c r="K14" s="114">
        <v>0.3</v>
      </c>
      <c r="L14" s="114">
        <v>50</v>
      </c>
      <c r="M14" s="114">
        <v>0.3</v>
      </c>
      <c r="N14" s="115"/>
      <c r="O14" s="115"/>
      <c r="P14" s="115"/>
      <c r="Q14" s="115">
        <v>1</v>
      </c>
      <c r="R14" s="115">
        <v>0.1</v>
      </c>
      <c r="S14" s="115">
        <v>0.5</v>
      </c>
      <c r="T14" s="115">
        <v>2.2999999999999998</v>
      </c>
      <c r="U14" s="115"/>
      <c r="V14" s="115"/>
      <c r="W14" s="115"/>
      <c r="X14" s="115"/>
      <c r="Y14" s="115">
        <v>3</v>
      </c>
      <c r="Z14" s="115">
        <v>1.2</v>
      </c>
      <c r="AA14" s="115">
        <v>0.1</v>
      </c>
      <c r="AB14" s="115">
        <v>2</v>
      </c>
      <c r="AC14" s="115"/>
      <c r="AD14" s="115"/>
      <c r="AE14" s="115">
        <v>1</v>
      </c>
      <c r="AF14" s="115">
        <v>0.2</v>
      </c>
      <c r="AG14" s="44">
        <f t="shared" si="1"/>
        <v>66.900000000000006</v>
      </c>
      <c r="AH14" s="15"/>
    </row>
    <row r="15" spans="1:34" s="12" customFormat="1" ht="24.6">
      <c r="A15" s="13" t="s">
        <v>39</v>
      </c>
      <c r="B15" s="91"/>
      <c r="C15" s="91"/>
      <c r="D15" s="91"/>
      <c r="E15" s="91"/>
      <c r="F15" s="114"/>
      <c r="G15" s="114"/>
      <c r="H15" s="114"/>
      <c r="I15" s="114"/>
      <c r="J15" s="114"/>
      <c r="K15" s="114"/>
      <c r="L15" s="114"/>
      <c r="M15" s="114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44">
        <f t="shared" si="1"/>
        <v>0</v>
      </c>
      <c r="AH15" s="15"/>
    </row>
    <row r="16" spans="1:34" s="12" customFormat="1" ht="24.6">
      <c r="A16" s="13" t="s">
        <v>40</v>
      </c>
      <c r="B16" s="91"/>
      <c r="C16" s="91"/>
      <c r="D16" s="91"/>
      <c r="E16" s="91"/>
      <c r="F16" s="114"/>
      <c r="G16" s="114"/>
      <c r="H16" s="114"/>
      <c r="I16" s="114"/>
      <c r="J16" s="114"/>
      <c r="K16" s="114"/>
      <c r="L16" s="114"/>
      <c r="M16" s="114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4">
        <f t="shared" si="1"/>
        <v>0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310.3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4.6">
      <c r="A19" s="6" t="s">
        <v>15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>
        <v>4</v>
      </c>
      <c r="M19" s="114">
        <v>0.3</v>
      </c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44">
        <f t="shared" si="1"/>
        <v>4.3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4.6">
      <c r="A21" s="7" t="s">
        <v>17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115"/>
      <c r="P21" s="115"/>
      <c r="Q21" s="115"/>
      <c r="R21" s="115"/>
      <c r="S21" s="115"/>
      <c r="T21" s="115"/>
      <c r="U21" s="115"/>
      <c r="V21" s="115"/>
      <c r="W21" s="115">
        <v>5</v>
      </c>
      <c r="X21" s="115"/>
      <c r="Y21" s="115"/>
      <c r="Z21" s="115"/>
      <c r="AA21" s="115"/>
      <c r="AB21" s="115"/>
      <c r="AC21" s="115"/>
      <c r="AD21" s="115"/>
      <c r="AE21" s="115"/>
      <c r="AF21" s="115"/>
      <c r="AG21" s="44">
        <f t="shared" si="1"/>
        <v>5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4.6">
      <c r="A23" s="8" t="s">
        <v>30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>
        <v>0.9</v>
      </c>
      <c r="M23" s="114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44">
        <f t="shared" si="1"/>
        <v>0.9</v>
      </c>
    </row>
    <row r="24" spans="1:34" s="12" customFormat="1" ht="24.6">
      <c r="A24" s="119" t="s">
        <v>68</v>
      </c>
      <c r="C24" s="5"/>
      <c r="D24" s="5">
        <v>10</v>
      </c>
      <c r="E24" s="5"/>
      <c r="F24" s="5"/>
      <c r="G24" s="5">
        <v>40</v>
      </c>
      <c r="H24" s="5"/>
      <c r="I24" s="5"/>
      <c r="J24" s="5"/>
      <c r="K24" s="5">
        <v>40</v>
      </c>
      <c r="L24" s="5"/>
      <c r="M24" s="5">
        <v>20</v>
      </c>
      <c r="N24" s="42"/>
      <c r="O24" s="42"/>
      <c r="P24" s="42">
        <v>15</v>
      </c>
      <c r="Q24" s="42"/>
      <c r="R24" s="42">
        <v>5</v>
      </c>
      <c r="S24" s="42"/>
      <c r="T24" s="42">
        <v>35</v>
      </c>
      <c r="U24" s="42"/>
      <c r="V24" s="42"/>
      <c r="W24" s="42"/>
      <c r="X24" s="42"/>
      <c r="Y24" s="42">
        <v>80</v>
      </c>
      <c r="Z24" s="42"/>
      <c r="AA24" s="42">
        <v>5</v>
      </c>
      <c r="AB24" s="42">
        <v>10</v>
      </c>
      <c r="AC24" s="42"/>
      <c r="AD24" s="42"/>
      <c r="AE24" s="42">
        <v>80</v>
      </c>
      <c r="AF24" s="42">
        <v>5</v>
      </c>
      <c r="AG24" s="44">
        <f>SUM(B24:AF24)</f>
        <v>345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136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91"/>
      <c r="C31" s="91">
        <v>1</v>
      </c>
      <c r="D31" s="91">
        <v>5</v>
      </c>
      <c r="E31" s="91">
        <v>0.5</v>
      </c>
      <c r="F31" s="114">
        <v>1.2</v>
      </c>
      <c r="G31" s="114">
        <v>3</v>
      </c>
      <c r="H31" s="114"/>
      <c r="I31" s="114"/>
      <c r="J31" s="114">
        <v>4</v>
      </c>
      <c r="K31" s="114">
        <v>0.7</v>
      </c>
      <c r="L31" s="114">
        <v>5</v>
      </c>
      <c r="M31" s="114">
        <v>3</v>
      </c>
      <c r="N31" s="115"/>
      <c r="O31" s="115"/>
      <c r="P31" s="115"/>
      <c r="Q31" s="115">
        <v>0.5</v>
      </c>
      <c r="R31" s="115">
        <v>1.5</v>
      </c>
      <c r="S31" s="115">
        <v>3</v>
      </c>
      <c r="T31" s="115">
        <v>2</v>
      </c>
      <c r="U31" s="115">
        <v>2</v>
      </c>
      <c r="V31" s="115"/>
      <c r="W31" s="115"/>
      <c r="X31" s="115"/>
      <c r="Y31" s="115">
        <v>1</v>
      </c>
      <c r="Z31" s="115">
        <v>1</v>
      </c>
      <c r="AA31" s="115">
        <v>0.8</v>
      </c>
      <c r="AB31" s="115">
        <v>0.7</v>
      </c>
      <c r="AC31" s="115"/>
      <c r="AD31" s="115"/>
      <c r="AE31" s="115">
        <v>0.2</v>
      </c>
      <c r="AF31" s="115">
        <v>0.5</v>
      </c>
      <c r="AG31" s="44">
        <f t="shared" ref="AG31:AG34" si="2">SUM(B31:AF31)</f>
        <v>36.6</v>
      </c>
      <c r="AH31" s="15"/>
    </row>
    <row r="32" spans="1:34" s="12" customFormat="1" ht="24.6">
      <c r="A32" s="118" t="s">
        <v>21</v>
      </c>
      <c r="B32" s="91"/>
      <c r="C32" s="91"/>
      <c r="D32" s="91"/>
      <c r="E32" s="91" t="s">
        <v>54</v>
      </c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36.6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91"/>
      <c r="C37" s="91">
        <v>0.1</v>
      </c>
      <c r="D37" s="91">
        <v>0.2</v>
      </c>
      <c r="E37" s="91"/>
      <c r="F37" s="114">
        <v>0.7</v>
      </c>
      <c r="G37" s="114"/>
      <c r="H37" s="114"/>
      <c r="I37" s="114"/>
      <c r="J37" s="114"/>
      <c r="K37" s="114"/>
      <c r="L37" s="114"/>
      <c r="M37" s="114"/>
      <c r="N37" s="115"/>
      <c r="O37" s="115"/>
      <c r="P37" s="115"/>
      <c r="Q37" s="115">
        <v>0.2</v>
      </c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44">
        <f>SUM(B37:AF37)</f>
        <v>1.2</v>
      </c>
      <c r="AH37" s="15"/>
    </row>
    <row r="38" spans="1:34" s="12" customFormat="1" ht="24.6">
      <c r="A38" s="14" t="s">
        <v>20</v>
      </c>
      <c r="B38" s="91"/>
      <c r="C38" s="91">
        <v>0.5</v>
      </c>
      <c r="D38" s="91">
        <v>1</v>
      </c>
      <c r="E38" s="91">
        <v>1.5</v>
      </c>
      <c r="F38" s="114">
        <v>0.4</v>
      </c>
      <c r="G38" s="114">
        <v>0.9</v>
      </c>
      <c r="H38" s="114"/>
      <c r="I38" s="114"/>
      <c r="J38" s="114">
        <v>1</v>
      </c>
      <c r="K38" s="114"/>
      <c r="L38" s="114"/>
      <c r="M38" s="114">
        <v>0.6</v>
      </c>
      <c r="N38" s="115"/>
      <c r="O38" s="115"/>
      <c r="P38" s="115"/>
      <c r="Q38" s="115">
        <v>0.9</v>
      </c>
      <c r="R38" s="115"/>
      <c r="S38" s="115">
        <v>0.2</v>
      </c>
      <c r="T38" s="115">
        <v>0.2</v>
      </c>
      <c r="U38" s="115">
        <v>1</v>
      </c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44">
        <f t="shared" ref="AG38:AG42" si="4">SUM(B38:AF38)</f>
        <v>8.1999999999999993</v>
      </c>
      <c r="AH38" s="15"/>
    </row>
    <row r="39" spans="1:34" s="12" customFormat="1" ht="24.6">
      <c r="A39" s="39" t="s">
        <v>27</v>
      </c>
      <c r="B39" s="91"/>
      <c r="C39" s="91">
        <v>0.1</v>
      </c>
      <c r="D39" s="91">
        <v>1.5</v>
      </c>
      <c r="E39" s="91"/>
      <c r="F39" s="114"/>
      <c r="G39" s="114"/>
      <c r="H39" s="114"/>
      <c r="I39" s="114"/>
      <c r="J39" s="114">
        <v>0.9</v>
      </c>
      <c r="K39" s="114"/>
      <c r="L39" s="114"/>
      <c r="M39" s="114"/>
      <c r="N39" s="115"/>
      <c r="O39" s="115"/>
      <c r="P39" s="115"/>
      <c r="Q39" s="115"/>
      <c r="R39" s="115"/>
      <c r="S39" s="115">
        <v>0.1</v>
      </c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44">
        <f t="shared" si="4"/>
        <v>2.6</v>
      </c>
      <c r="AH39" s="15"/>
    </row>
    <row r="40" spans="1:34" s="12" customFormat="1" ht="24.6">
      <c r="A40" s="13" t="s">
        <v>28</v>
      </c>
      <c r="B40" s="91"/>
      <c r="C40" s="91"/>
      <c r="D40" s="91"/>
      <c r="E40" s="91"/>
      <c r="F40" s="114"/>
      <c r="G40" s="114"/>
      <c r="H40" s="114"/>
      <c r="I40" s="114"/>
      <c r="J40" s="114">
        <v>0.1</v>
      </c>
      <c r="K40" s="114"/>
      <c r="L40" s="114"/>
      <c r="M40" s="114"/>
      <c r="N40" s="115"/>
      <c r="O40" s="115"/>
      <c r="P40" s="115"/>
      <c r="Q40" s="115"/>
      <c r="R40" s="115"/>
      <c r="S40" s="115"/>
      <c r="T40" s="115">
        <v>2</v>
      </c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44">
        <f t="shared" si="4"/>
        <v>2.1</v>
      </c>
      <c r="AH40" s="15"/>
    </row>
    <row r="41" spans="1:34" s="12" customFormat="1" ht="24.6">
      <c r="A41" s="13" t="s">
        <v>39</v>
      </c>
      <c r="B41" s="91"/>
      <c r="C41" s="91"/>
      <c r="D41" s="91"/>
      <c r="E41" s="91"/>
      <c r="F41" s="114"/>
      <c r="G41" s="114"/>
      <c r="H41" s="114"/>
      <c r="I41" s="114"/>
      <c r="J41" s="114"/>
      <c r="K41" s="114"/>
      <c r="L41" s="114"/>
      <c r="M41" s="11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44">
        <f t="shared" si="4"/>
        <v>0</v>
      </c>
      <c r="AH41" s="15"/>
    </row>
    <row r="42" spans="1:34" s="12" customFormat="1" ht="24.6">
      <c r="A42" s="13" t="s">
        <v>40</v>
      </c>
      <c r="B42" s="91"/>
      <c r="C42" s="91"/>
      <c r="D42" s="91"/>
      <c r="E42" s="91"/>
      <c r="F42" s="114"/>
      <c r="G42" s="114"/>
      <c r="H42" s="114"/>
      <c r="I42" s="114"/>
      <c r="J42" s="114"/>
      <c r="K42" s="114"/>
      <c r="L42" s="114"/>
      <c r="M42" s="114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14.099999999999998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137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91"/>
      <c r="C58" s="91">
        <v>2</v>
      </c>
      <c r="D58" s="91">
        <v>15</v>
      </c>
      <c r="E58" s="91">
        <v>7</v>
      </c>
      <c r="F58" s="114">
        <v>12</v>
      </c>
      <c r="G58" s="114">
        <v>7</v>
      </c>
      <c r="H58" s="114"/>
      <c r="I58" s="114"/>
      <c r="J58" s="114">
        <v>20</v>
      </c>
      <c r="K58" s="114">
        <v>25</v>
      </c>
      <c r="L58" s="114">
        <v>12</v>
      </c>
      <c r="M58" s="114">
        <v>9</v>
      </c>
      <c r="N58" s="115"/>
      <c r="O58" s="115"/>
      <c r="P58" s="115"/>
      <c r="Q58" s="115">
        <v>14</v>
      </c>
      <c r="R58" s="115">
        <v>8</v>
      </c>
      <c r="S58" s="115">
        <v>6</v>
      </c>
      <c r="T58" s="115">
        <v>15</v>
      </c>
      <c r="U58" s="115">
        <v>7</v>
      </c>
      <c r="V58" s="115"/>
      <c r="W58" s="115"/>
      <c r="X58" s="115"/>
      <c r="Y58" s="115">
        <v>9</v>
      </c>
      <c r="Z58" s="115">
        <v>4.5</v>
      </c>
      <c r="AA58" s="115">
        <v>8</v>
      </c>
      <c r="AB58" s="115">
        <v>6</v>
      </c>
      <c r="AC58" s="115"/>
      <c r="AD58" s="115"/>
      <c r="AE58" s="115">
        <v>12</v>
      </c>
      <c r="AF58" s="115">
        <v>11</v>
      </c>
      <c r="AG58" s="44">
        <f t="shared" ref="AG58:AG61" si="6">SUM(B58:AF58)</f>
        <v>209.5</v>
      </c>
      <c r="AH58" s="15"/>
    </row>
    <row r="59" spans="1:34" s="12" customFormat="1" ht="24.6">
      <c r="A59" s="118" t="s">
        <v>21</v>
      </c>
      <c r="B59" s="91"/>
      <c r="C59" s="91"/>
      <c r="D59" s="91"/>
      <c r="E59" s="91"/>
      <c r="F59" s="114">
        <v>1</v>
      </c>
      <c r="G59" s="114"/>
      <c r="H59" s="114"/>
      <c r="I59" s="114"/>
      <c r="J59" s="114">
        <v>2</v>
      </c>
      <c r="K59" s="114"/>
      <c r="L59" s="114"/>
      <c r="M59" s="114">
        <v>1</v>
      </c>
      <c r="N59" s="115"/>
      <c r="O59" s="115"/>
      <c r="P59" s="115"/>
      <c r="Q59" s="115"/>
      <c r="R59" s="115"/>
      <c r="S59" s="115"/>
      <c r="T59" s="115">
        <v>1</v>
      </c>
      <c r="U59" s="115">
        <v>1</v>
      </c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>
        <v>2</v>
      </c>
      <c r="AG59" s="44">
        <f t="shared" si="6"/>
        <v>8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209.5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91"/>
      <c r="C64" s="91"/>
      <c r="D64" s="91">
        <v>0.2</v>
      </c>
      <c r="E64" s="91"/>
      <c r="F64" s="114"/>
      <c r="G64" s="114"/>
      <c r="H64" s="114"/>
      <c r="I64" s="114"/>
      <c r="J64" s="114"/>
      <c r="K64" s="114"/>
      <c r="L64" s="114"/>
      <c r="M64" s="114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44">
        <f>SUM(B64:AF64)</f>
        <v>0.2</v>
      </c>
      <c r="AH64" s="15"/>
    </row>
    <row r="65" spans="1:34" s="12" customFormat="1" ht="24.6">
      <c r="A65" s="14" t="s">
        <v>20</v>
      </c>
      <c r="B65" s="91"/>
      <c r="C65" s="91"/>
      <c r="D65" s="91">
        <v>0.5</v>
      </c>
      <c r="E65" s="91"/>
      <c r="F65" s="114"/>
      <c r="G65" s="114">
        <v>0.5</v>
      </c>
      <c r="H65" s="114"/>
      <c r="I65" s="114"/>
      <c r="J65" s="114">
        <v>0.5</v>
      </c>
      <c r="K65" s="114">
        <v>0.21</v>
      </c>
      <c r="L65" s="114">
        <v>3</v>
      </c>
      <c r="M65" s="114"/>
      <c r="N65" s="115"/>
      <c r="O65" s="115"/>
      <c r="P65" s="115"/>
      <c r="Q65" s="115">
        <v>0.3</v>
      </c>
      <c r="R65" s="115"/>
      <c r="S65" s="115">
        <v>0.1</v>
      </c>
      <c r="T65" s="115">
        <v>1.2</v>
      </c>
      <c r="U65" s="115"/>
      <c r="V65" s="115"/>
      <c r="W65" s="115"/>
      <c r="X65" s="115"/>
      <c r="Y65" s="115">
        <v>0.2</v>
      </c>
      <c r="Z65" s="115"/>
      <c r="AA65" s="115"/>
      <c r="AB65" s="115"/>
      <c r="AC65" s="115"/>
      <c r="AD65" s="115"/>
      <c r="AE65" s="115"/>
      <c r="AF65" s="115">
        <v>0.3</v>
      </c>
      <c r="AG65" s="44">
        <f t="shared" ref="AG65:AG69" si="8">SUM(B65:AF65)</f>
        <v>6.81</v>
      </c>
      <c r="AH65" s="15"/>
    </row>
    <row r="66" spans="1:34" s="12" customFormat="1" ht="24.6">
      <c r="A66" s="39" t="s">
        <v>27</v>
      </c>
      <c r="B66" s="91"/>
      <c r="C66" s="91"/>
      <c r="D66" s="91">
        <v>1</v>
      </c>
      <c r="E66" s="91"/>
      <c r="F66" s="114"/>
      <c r="G66" s="114">
        <v>0.2</v>
      </c>
      <c r="H66" s="114"/>
      <c r="I66" s="114"/>
      <c r="J66" s="114"/>
      <c r="K66" s="114"/>
      <c r="L66" s="114">
        <v>0.2</v>
      </c>
      <c r="M66" s="114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44">
        <f t="shared" si="8"/>
        <v>1.4</v>
      </c>
      <c r="AH66" s="15"/>
    </row>
    <row r="67" spans="1:34" s="12" customFormat="1" ht="24.6">
      <c r="A67" s="13" t="s">
        <v>28</v>
      </c>
      <c r="B67" s="91"/>
      <c r="C67" s="91"/>
      <c r="D67" s="91">
        <v>0.2</v>
      </c>
      <c r="E67" s="91"/>
      <c r="F67" s="114"/>
      <c r="G67" s="114"/>
      <c r="H67" s="114"/>
      <c r="I67" s="114"/>
      <c r="J67" s="114"/>
      <c r="K67" s="114"/>
      <c r="L67" s="114"/>
      <c r="M67" s="114"/>
      <c r="N67" s="115"/>
      <c r="O67" s="115"/>
      <c r="P67" s="115"/>
      <c r="Q67" s="115">
        <v>0.1</v>
      </c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44">
        <f t="shared" si="8"/>
        <v>0.30000000000000004</v>
      </c>
      <c r="AH67" s="15"/>
    </row>
    <row r="68" spans="1:34" s="12" customFormat="1" ht="24.6">
      <c r="A68" s="13" t="s">
        <v>39</v>
      </c>
      <c r="B68" s="91"/>
      <c r="C68" s="91"/>
      <c r="D68" s="91"/>
      <c r="E68" s="91"/>
      <c r="F68" s="114"/>
      <c r="G68" s="114"/>
      <c r="H68" s="114"/>
      <c r="I68" s="114"/>
      <c r="J68" s="114"/>
      <c r="K68" s="114"/>
      <c r="L68" s="114"/>
      <c r="M68" s="114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44">
        <f t="shared" si="8"/>
        <v>0</v>
      </c>
      <c r="AH68" s="15"/>
    </row>
    <row r="69" spans="1:34" s="12" customFormat="1" ht="24.6">
      <c r="A69" s="13" t="s">
        <v>40</v>
      </c>
      <c r="B69" s="91"/>
      <c r="C69" s="91"/>
      <c r="D69" s="91"/>
      <c r="E69" s="91"/>
      <c r="F69" s="114"/>
      <c r="G69" s="114"/>
      <c r="H69" s="114"/>
      <c r="I69" s="114"/>
      <c r="J69" s="114"/>
      <c r="K69" s="114"/>
      <c r="L69" s="114"/>
      <c r="M69" s="114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8.7100000000000009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138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91"/>
      <c r="C86" s="91">
        <v>3</v>
      </c>
      <c r="D86" s="91">
        <v>2</v>
      </c>
      <c r="E86" s="91">
        <v>4</v>
      </c>
      <c r="F86" s="114">
        <v>3</v>
      </c>
      <c r="G86" s="114">
        <v>2</v>
      </c>
      <c r="H86" s="114"/>
      <c r="I86" s="114"/>
      <c r="J86" s="114">
        <v>1</v>
      </c>
      <c r="K86" s="114">
        <v>3</v>
      </c>
      <c r="L86" s="114">
        <v>2</v>
      </c>
      <c r="M86" s="114">
        <v>1</v>
      </c>
      <c r="N86" s="115"/>
      <c r="O86" s="115"/>
      <c r="P86" s="115"/>
      <c r="Q86" s="115">
        <v>4</v>
      </c>
      <c r="R86" s="115">
        <v>2</v>
      </c>
      <c r="S86" s="115">
        <v>2</v>
      </c>
      <c r="T86" s="115">
        <v>1</v>
      </c>
      <c r="U86" s="115">
        <v>2</v>
      </c>
      <c r="V86" s="115"/>
      <c r="W86" s="115"/>
      <c r="X86" s="115"/>
      <c r="Y86" s="115">
        <v>2</v>
      </c>
      <c r="Z86" s="115">
        <v>2</v>
      </c>
      <c r="AA86" s="115">
        <v>1</v>
      </c>
      <c r="AB86" s="115">
        <v>1</v>
      </c>
      <c r="AC86" s="115"/>
      <c r="AD86" s="115"/>
      <c r="AE86" s="115">
        <v>2</v>
      </c>
      <c r="AF86" s="115">
        <v>1</v>
      </c>
      <c r="AG86" s="44">
        <f t="shared" ref="AG86:AG89" si="10">SUM(B86:AF86)</f>
        <v>41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 t="s">
        <v>54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41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91"/>
      <c r="C92" s="91"/>
      <c r="D92" s="91"/>
      <c r="E92" s="91"/>
      <c r="F92" s="114"/>
      <c r="G92" s="114"/>
      <c r="H92" s="114"/>
      <c r="I92" s="114"/>
      <c r="J92" s="114"/>
      <c r="K92" s="114"/>
      <c r="L92" s="114"/>
      <c r="M92" s="114"/>
      <c r="N92" s="115"/>
      <c r="O92" s="115"/>
      <c r="P92" s="115"/>
      <c r="Q92" s="115">
        <v>10</v>
      </c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44">
        <f>SUM(B92:AF92)</f>
        <v>10</v>
      </c>
      <c r="AH92" s="15"/>
    </row>
    <row r="93" spans="1:34" s="12" customFormat="1" ht="24.6">
      <c r="A93" s="14" t="s">
        <v>20</v>
      </c>
      <c r="B93" s="91"/>
      <c r="C93" s="91"/>
      <c r="D93" s="91">
        <v>0.3</v>
      </c>
      <c r="E93" s="91"/>
      <c r="F93" s="114">
        <v>0.3</v>
      </c>
      <c r="G93" s="114">
        <v>0.2</v>
      </c>
      <c r="H93" s="114"/>
      <c r="I93" s="114"/>
      <c r="J93" s="114"/>
      <c r="K93" s="114">
        <v>0.3</v>
      </c>
      <c r="L93" s="114"/>
      <c r="M93" s="114">
        <v>0.3</v>
      </c>
      <c r="N93" s="115"/>
      <c r="O93" s="115"/>
      <c r="P93" s="115"/>
      <c r="Q93" s="115"/>
      <c r="R93" s="115"/>
      <c r="S93" s="115"/>
      <c r="T93" s="115"/>
      <c r="U93" s="115">
        <v>0.3</v>
      </c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>
        <v>0.3</v>
      </c>
      <c r="AG93" s="44">
        <f t="shared" ref="AG93:AG97" si="12">SUM(B93:AF93)</f>
        <v>2</v>
      </c>
      <c r="AH93" s="15"/>
    </row>
    <row r="94" spans="1:34" s="12" customFormat="1" ht="24.6">
      <c r="A94" s="39" t="s">
        <v>27</v>
      </c>
      <c r="B94" s="91"/>
      <c r="C94" s="91"/>
      <c r="D94" s="91"/>
      <c r="E94" s="91"/>
      <c r="F94" s="114"/>
      <c r="G94" s="114"/>
      <c r="H94" s="114"/>
      <c r="I94" s="114"/>
      <c r="J94" s="114"/>
      <c r="K94" s="114"/>
      <c r="L94" s="114"/>
      <c r="M94" s="114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44">
        <f t="shared" si="12"/>
        <v>0</v>
      </c>
      <c r="AH94" s="15"/>
    </row>
    <row r="95" spans="1:34" s="12" customFormat="1" ht="24.6">
      <c r="A95" s="13" t="s">
        <v>28</v>
      </c>
      <c r="B95" s="91"/>
      <c r="C95" s="91"/>
      <c r="D95" s="91"/>
      <c r="E95" s="91"/>
      <c r="F95" s="114">
        <v>0.2</v>
      </c>
      <c r="G95" s="114"/>
      <c r="H95" s="114"/>
      <c r="I95" s="114"/>
      <c r="J95" s="114"/>
      <c r="K95" s="114"/>
      <c r="L95" s="114"/>
      <c r="M95" s="114">
        <v>0.3</v>
      </c>
      <c r="N95" s="115"/>
      <c r="O95" s="115"/>
      <c r="P95" s="115"/>
      <c r="Q95" s="115"/>
      <c r="R95" s="115"/>
      <c r="S95" s="115"/>
      <c r="T95" s="115"/>
      <c r="U95" s="115">
        <v>2</v>
      </c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44">
        <f t="shared" si="12"/>
        <v>2.5</v>
      </c>
      <c r="AH95" s="15"/>
    </row>
    <row r="96" spans="1:34" s="12" customFormat="1" ht="24.6">
      <c r="A96" s="13" t="s">
        <v>39</v>
      </c>
      <c r="B96" s="91"/>
      <c r="C96" s="91"/>
      <c r="D96" s="91"/>
      <c r="E96" s="91"/>
      <c r="F96" s="114"/>
      <c r="G96" s="114"/>
      <c r="H96" s="114"/>
      <c r="I96" s="114"/>
      <c r="J96" s="114"/>
      <c r="K96" s="114"/>
      <c r="L96" s="114"/>
      <c r="M96" s="114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44">
        <f t="shared" si="12"/>
        <v>0</v>
      </c>
      <c r="AH96" s="15"/>
    </row>
    <row r="97" spans="1:34" s="12" customFormat="1" ht="24.6">
      <c r="A97" s="13" t="s">
        <v>40</v>
      </c>
      <c r="B97" s="91"/>
      <c r="C97" s="91"/>
      <c r="D97" s="91"/>
      <c r="E97" s="91"/>
      <c r="F97" s="114"/>
      <c r="G97" s="114"/>
      <c r="H97" s="114"/>
      <c r="I97" s="114"/>
      <c r="J97" s="114"/>
      <c r="K97" s="114"/>
      <c r="L97" s="114"/>
      <c r="M97" s="114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14.5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3EDC-AAB8-4FCD-B521-011382C8F671}">
  <dimension ref="A1:AH107"/>
  <sheetViews>
    <sheetView zoomScale="80" zoomScaleNormal="80" workbookViewId="0">
      <selection activeCell="L13" sqref="L13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99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106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/>
      <c r="C5" s="114"/>
      <c r="D5" s="114">
        <v>10</v>
      </c>
      <c r="E5" s="114">
        <v>22</v>
      </c>
      <c r="F5" s="114">
        <v>18</v>
      </c>
      <c r="G5" s="114">
        <v>18</v>
      </c>
      <c r="H5" s="114">
        <v>25</v>
      </c>
      <c r="I5" s="114">
        <v>16</v>
      </c>
      <c r="J5" s="114">
        <v>20</v>
      </c>
      <c r="K5" s="114">
        <v>30</v>
      </c>
      <c r="L5" s="114">
        <v>25</v>
      </c>
      <c r="M5" s="114">
        <v>5</v>
      </c>
      <c r="N5" s="199">
        <v>5</v>
      </c>
      <c r="O5" s="199">
        <v>15</v>
      </c>
      <c r="P5" s="199"/>
      <c r="Q5" s="199"/>
      <c r="R5" s="199">
        <v>17</v>
      </c>
      <c r="S5" s="199">
        <v>13</v>
      </c>
      <c r="T5" s="199">
        <v>4</v>
      </c>
      <c r="U5" s="199">
        <v>8</v>
      </c>
      <c r="V5" s="199">
        <v>15</v>
      </c>
      <c r="W5" s="199"/>
      <c r="X5" s="199"/>
      <c r="Y5" s="199">
        <v>13</v>
      </c>
      <c r="Z5" s="199">
        <v>12</v>
      </c>
      <c r="AA5" s="199">
        <v>12</v>
      </c>
      <c r="AB5" s="199">
        <v>10</v>
      </c>
      <c r="AC5" s="199">
        <v>12</v>
      </c>
      <c r="AD5" s="199"/>
      <c r="AE5" s="199"/>
      <c r="AF5" s="199"/>
      <c r="AG5" s="44">
        <f t="shared" ref="AG5:AG10" si="0">SUM(B5:AF5)</f>
        <v>325</v>
      </c>
      <c r="AH5" s="15"/>
    </row>
    <row r="6" spans="1:34" s="12" customFormat="1" ht="24.6">
      <c r="A6" s="118" t="s">
        <v>21</v>
      </c>
      <c r="B6" s="114"/>
      <c r="C6" s="114"/>
      <c r="D6" s="114">
        <v>4</v>
      </c>
      <c r="E6" s="114">
        <v>1</v>
      </c>
      <c r="F6" s="114">
        <v>1</v>
      </c>
      <c r="G6" s="114">
        <v>1</v>
      </c>
      <c r="H6" s="114">
        <v>20</v>
      </c>
      <c r="I6" s="114">
        <v>30</v>
      </c>
      <c r="J6" s="114">
        <v>45</v>
      </c>
      <c r="K6" s="114">
        <v>40</v>
      </c>
      <c r="L6" s="114">
        <v>30</v>
      </c>
      <c r="M6" s="114">
        <v>3</v>
      </c>
      <c r="N6" s="114">
        <v>3</v>
      </c>
      <c r="O6" s="114">
        <v>4</v>
      </c>
      <c r="P6" s="114"/>
      <c r="Q6" s="114"/>
      <c r="R6" s="199">
        <v>4</v>
      </c>
      <c r="S6" s="199">
        <v>2</v>
      </c>
      <c r="T6" s="199">
        <v>3</v>
      </c>
      <c r="U6" s="199">
        <v>2</v>
      </c>
      <c r="V6" s="199">
        <v>3</v>
      </c>
      <c r="W6" s="199"/>
      <c r="X6" s="199"/>
      <c r="Y6" s="199">
        <v>3</v>
      </c>
      <c r="Z6" s="199">
        <v>3</v>
      </c>
      <c r="AA6" s="199">
        <v>3</v>
      </c>
      <c r="AB6" s="199">
        <v>3</v>
      </c>
      <c r="AC6" s="199">
        <v>3</v>
      </c>
      <c r="AD6" s="199"/>
      <c r="AE6" s="199"/>
      <c r="AF6" s="199"/>
      <c r="AG6" s="44">
        <f t="shared" si="0"/>
        <v>211</v>
      </c>
      <c r="AH6" s="15"/>
    </row>
    <row r="7" spans="1:34" s="12" customFormat="1" ht="24.6">
      <c r="A7" s="14" t="s">
        <v>25</v>
      </c>
      <c r="B7" s="91"/>
      <c r="C7" s="91"/>
      <c r="D7" s="91"/>
      <c r="E7" s="91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44">
        <f t="shared" si="0"/>
        <v>0</v>
      </c>
      <c r="AH7" s="15"/>
    </row>
    <row r="8" spans="1:34" ht="24.6">
      <c r="A8" s="6" t="s">
        <v>26</v>
      </c>
      <c r="B8" s="91"/>
      <c r="C8" s="91"/>
      <c r="D8" s="91"/>
      <c r="E8" s="91"/>
      <c r="F8" s="114"/>
      <c r="G8" s="114"/>
      <c r="H8" s="114"/>
      <c r="I8" s="114"/>
      <c r="J8" s="114"/>
      <c r="K8" s="114"/>
      <c r="L8" s="114"/>
      <c r="M8" s="114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44">
        <f t="shared" si="0"/>
        <v>0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325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/>
      <c r="C11" s="114"/>
      <c r="D11" s="114">
        <v>1</v>
      </c>
      <c r="E11" s="114">
        <v>1</v>
      </c>
      <c r="F11" s="114">
        <v>1</v>
      </c>
      <c r="G11" s="114">
        <v>0.5</v>
      </c>
      <c r="H11" s="114">
        <v>0.1</v>
      </c>
      <c r="I11" s="114"/>
      <c r="J11" s="114"/>
      <c r="K11" s="114">
        <v>2</v>
      </c>
      <c r="L11" s="114">
        <v>1</v>
      </c>
      <c r="M11" s="114">
        <v>1</v>
      </c>
      <c r="N11" s="199"/>
      <c r="O11" s="199"/>
      <c r="P11" s="199"/>
      <c r="Q11" s="199"/>
      <c r="R11" s="199">
        <v>1</v>
      </c>
      <c r="S11" s="199">
        <v>1</v>
      </c>
      <c r="T11" s="199"/>
      <c r="U11" s="199"/>
      <c r="V11" s="199">
        <v>1</v>
      </c>
      <c r="W11" s="199"/>
      <c r="X11" s="199"/>
      <c r="Y11" s="199">
        <v>0.5</v>
      </c>
      <c r="Z11" s="199">
        <v>1</v>
      </c>
      <c r="AA11" s="199"/>
      <c r="AB11" s="199"/>
      <c r="AC11" s="199">
        <v>1</v>
      </c>
      <c r="AD11" s="199"/>
      <c r="AE11" s="199"/>
      <c r="AF11" s="199"/>
      <c r="AG11" s="44">
        <f>SUM(B11:AF11)</f>
        <v>13.1</v>
      </c>
      <c r="AH11" s="15"/>
    </row>
    <row r="12" spans="1:34" s="12" customFormat="1" ht="24.6">
      <c r="A12" s="14" t="s">
        <v>20</v>
      </c>
      <c r="B12" s="114"/>
      <c r="C12" s="114"/>
      <c r="D12" s="114">
        <v>1</v>
      </c>
      <c r="E12" s="114">
        <v>25</v>
      </c>
      <c r="F12" s="114">
        <v>10</v>
      </c>
      <c r="G12" s="114">
        <v>10</v>
      </c>
      <c r="H12" s="114">
        <v>15</v>
      </c>
      <c r="I12" s="114">
        <v>10</v>
      </c>
      <c r="J12" s="114">
        <v>15</v>
      </c>
      <c r="K12" s="114">
        <v>10</v>
      </c>
      <c r="L12" s="114">
        <v>10</v>
      </c>
      <c r="M12" s="114">
        <v>15</v>
      </c>
      <c r="N12" s="199">
        <v>0.2</v>
      </c>
      <c r="O12" s="199"/>
      <c r="P12" s="199"/>
      <c r="Q12" s="199"/>
      <c r="R12" s="199">
        <v>2</v>
      </c>
      <c r="S12" s="199">
        <v>1.5</v>
      </c>
      <c r="T12" s="199">
        <v>1</v>
      </c>
      <c r="U12" s="199">
        <v>1.5</v>
      </c>
      <c r="V12" s="199">
        <v>3.8</v>
      </c>
      <c r="W12" s="199"/>
      <c r="X12" s="199"/>
      <c r="Y12" s="199">
        <v>2</v>
      </c>
      <c r="Z12" s="199">
        <v>2</v>
      </c>
      <c r="AA12" s="199"/>
      <c r="AB12" s="199">
        <v>2</v>
      </c>
      <c r="AC12" s="199">
        <v>2</v>
      </c>
      <c r="AD12" s="199"/>
      <c r="AE12" s="199"/>
      <c r="AF12" s="199"/>
      <c r="AG12" s="44">
        <f t="shared" ref="AG12:AG23" si="1">SUM(B12:AF12)</f>
        <v>139</v>
      </c>
      <c r="AH12" s="15"/>
    </row>
    <row r="13" spans="1:34" s="12" customFormat="1" ht="24.6">
      <c r="A13" s="39" t="s">
        <v>27</v>
      </c>
      <c r="B13" s="114"/>
      <c r="C13" s="114"/>
      <c r="D13" s="114"/>
      <c r="E13" s="114">
        <v>0.1</v>
      </c>
      <c r="F13" s="114"/>
      <c r="G13" s="114">
        <v>0.5</v>
      </c>
      <c r="H13" s="114"/>
      <c r="I13" s="114"/>
      <c r="J13" s="114"/>
      <c r="K13" s="114">
        <v>5</v>
      </c>
      <c r="L13" s="114"/>
      <c r="M13" s="114"/>
      <c r="N13" s="199"/>
      <c r="O13" s="199"/>
      <c r="P13" s="199"/>
      <c r="Q13" s="199"/>
      <c r="R13" s="199">
        <v>3</v>
      </c>
      <c r="S13" s="199">
        <v>1</v>
      </c>
      <c r="T13" s="199"/>
      <c r="U13" s="199">
        <v>1</v>
      </c>
      <c r="V13" s="199"/>
      <c r="W13" s="199"/>
      <c r="X13" s="199"/>
      <c r="Y13" s="199"/>
      <c r="Z13" s="199">
        <v>0.1</v>
      </c>
      <c r="AA13" s="199"/>
      <c r="AB13" s="199">
        <v>0.1</v>
      </c>
      <c r="AC13" s="199">
        <v>1</v>
      </c>
      <c r="AD13" s="199"/>
      <c r="AE13" s="199"/>
      <c r="AF13" s="199"/>
      <c r="AG13" s="44">
        <f t="shared" si="1"/>
        <v>11.799999999999999</v>
      </c>
      <c r="AH13" s="15"/>
    </row>
    <row r="14" spans="1:34" s="12" customFormat="1" ht="24.6">
      <c r="A14" s="13" t="s">
        <v>28</v>
      </c>
      <c r="B14" s="114"/>
      <c r="C14" s="114"/>
      <c r="D14" s="114"/>
      <c r="E14" s="114">
        <v>2</v>
      </c>
      <c r="F14" s="114"/>
      <c r="G14" s="114"/>
      <c r="H14" s="114"/>
      <c r="I14" s="114"/>
      <c r="J14" s="114"/>
      <c r="K14" s="114">
        <v>5</v>
      </c>
      <c r="L14" s="114">
        <v>1</v>
      </c>
      <c r="M14" s="114"/>
      <c r="N14" s="199">
        <v>1</v>
      </c>
      <c r="O14" s="199"/>
      <c r="P14" s="199"/>
      <c r="Q14" s="199"/>
      <c r="R14" s="199">
        <v>3</v>
      </c>
      <c r="S14" s="199"/>
      <c r="T14" s="199"/>
      <c r="U14" s="199">
        <v>0.1</v>
      </c>
      <c r="V14" s="199">
        <v>0.1</v>
      </c>
      <c r="W14" s="199"/>
      <c r="X14" s="199"/>
      <c r="Y14" s="199"/>
      <c r="Z14" s="199">
        <v>2</v>
      </c>
      <c r="AA14" s="199"/>
      <c r="AB14" s="199">
        <v>3.2</v>
      </c>
      <c r="AC14" s="199"/>
      <c r="AD14" s="199"/>
      <c r="AE14" s="199"/>
      <c r="AF14" s="199"/>
      <c r="AG14" s="44">
        <f t="shared" si="1"/>
        <v>17.399999999999999</v>
      </c>
      <c r="AH14" s="15"/>
    </row>
    <row r="15" spans="1:34" s="12" customFormat="1" ht="24.6">
      <c r="A15" s="13" t="s">
        <v>39</v>
      </c>
      <c r="B15" s="114"/>
      <c r="C15" s="114"/>
      <c r="D15" s="114">
        <v>0.1</v>
      </c>
      <c r="E15" s="114">
        <v>0.2</v>
      </c>
      <c r="F15" s="114">
        <v>0.5</v>
      </c>
      <c r="G15" s="114">
        <v>0.2</v>
      </c>
      <c r="H15" s="114"/>
      <c r="I15" s="114"/>
      <c r="J15" s="114"/>
      <c r="K15" s="114">
        <v>0.2</v>
      </c>
      <c r="L15" s="114">
        <v>0.5</v>
      </c>
      <c r="M15" s="114"/>
      <c r="N15" s="199"/>
      <c r="O15" s="199"/>
      <c r="P15" s="199"/>
      <c r="Q15" s="199"/>
      <c r="R15" s="199">
        <v>0.1</v>
      </c>
      <c r="S15" s="199">
        <v>0.1</v>
      </c>
      <c r="T15" s="199"/>
      <c r="U15" s="199">
        <v>0.1</v>
      </c>
      <c r="V15" s="199">
        <v>0.1</v>
      </c>
      <c r="W15" s="199"/>
      <c r="X15" s="199"/>
      <c r="Y15" s="199">
        <v>0.2</v>
      </c>
      <c r="Z15" s="199">
        <v>0.2</v>
      </c>
      <c r="AA15" s="199"/>
      <c r="AB15" s="199">
        <v>0.1</v>
      </c>
      <c r="AC15" s="199">
        <v>0.1</v>
      </c>
      <c r="AD15" s="199"/>
      <c r="AE15" s="199"/>
      <c r="AF15" s="199"/>
      <c r="AG15" s="44">
        <f t="shared" si="1"/>
        <v>2.7000000000000006</v>
      </c>
      <c r="AH15" s="15"/>
    </row>
    <row r="16" spans="1:34" s="12" customFormat="1" ht="24.6">
      <c r="A16" s="13" t="s">
        <v>40</v>
      </c>
      <c r="B16" s="114"/>
      <c r="C16" s="114"/>
      <c r="D16" s="114">
        <v>0.1</v>
      </c>
      <c r="E16" s="114">
        <v>0.1</v>
      </c>
      <c r="F16" s="114">
        <v>0.2</v>
      </c>
      <c r="G16" s="114">
        <v>0.1</v>
      </c>
      <c r="H16" s="114"/>
      <c r="I16" s="114"/>
      <c r="J16" s="114"/>
      <c r="K16" s="114"/>
      <c r="L16" s="114">
        <v>0.1</v>
      </c>
      <c r="M16" s="114"/>
      <c r="N16" s="199"/>
      <c r="O16" s="199"/>
      <c r="P16" s="199"/>
      <c r="Q16" s="199"/>
      <c r="R16" s="199">
        <v>1</v>
      </c>
      <c r="S16" s="199"/>
      <c r="T16" s="199"/>
      <c r="U16" s="199">
        <v>0.2</v>
      </c>
      <c r="V16" s="199">
        <v>0.1</v>
      </c>
      <c r="W16" s="199"/>
      <c r="X16" s="199"/>
      <c r="Y16" s="199">
        <v>0.2</v>
      </c>
      <c r="Z16" s="199">
        <v>0.1</v>
      </c>
      <c r="AA16" s="199"/>
      <c r="AB16" s="199">
        <v>0.1</v>
      </c>
      <c r="AC16" s="199">
        <v>0.1</v>
      </c>
      <c r="AD16" s="199"/>
      <c r="AE16" s="199"/>
      <c r="AF16" s="199"/>
      <c r="AG16" s="44">
        <f t="shared" si="1"/>
        <v>2.4000000000000004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186.4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>
        <v>5</v>
      </c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5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/>
      <c r="D24" s="5">
        <v>10</v>
      </c>
      <c r="E24" s="5"/>
      <c r="F24" s="5"/>
      <c r="G24" s="5"/>
      <c r="H24" s="5"/>
      <c r="I24" s="5"/>
      <c r="J24" s="5"/>
      <c r="K24" s="5">
        <v>40</v>
      </c>
      <c r="L24" s="5"/>
      <c r="M24" s="5">
        <v>20</v>
      </c>
      <c r="N24" s="42"/>
      <c r="O24" s="42"/>
      <c r="P24" s="42">
        <v>15</v>
      </c>
      <c r="Q24" s="42"/>
      <c r="R24" s="42">
        <v>5</v>
      </c>
      <c r="S24" s="42"/>
      <c r="T24" s="42">
        <v>35</v>
      </c>
      <c r="U24" s="42"/>
      <c r="V24" s="42"/>
      <c r="W24" s="42"/>
      <c r="X24" s="42"/>
      <c r="Y24" s="42"/>
      <c r="Z24" s="42"/>
      <c r="AA24" s="42">
        <v>5</v>
      </c>
      <c r="AB24" s="42"/>
      <c r="AC24" s="42"/>
      <c r="AD24" s="42"/>
      <c r="AE24" s="42">
        <v>80</v>
      </c>
      <c r="AF24" s="42"/>
      <c r="AG24" s="44">
        <f>SUM(B24:AF24)</f>
        <v>210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139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/>
      <c r="C31" s="114"/>
      <c r="D31" s="114">
        <v>6</v>
      </c>
      <c r="E31" s="114">
        <v>10</v>
      </c>
      <c r="F31" s="114">
        <v>5</v>
      </c>
      <c r="G31" s="114">
        <v>4</v>
      </c>
      <c r="H31" s="114">
        <v>3</v>
      </c>
      <c r="I31" s="114"/>
      <c r="J31" s="114"/>
      <c r="K31" s="114"/>
      <c r="L31" s="114"/>
      <c r="M31" s="114"/>
      <c r="N31" s="199"/>
      <c r="O31" s="199"/>
      <c r="P31" s="199"/>
      <c r="Q31" s="199"/>
      <c r="R31" s="199">
        <v>3</v>
      </c>
      <c r="S31" s="199">
        <v>5</v>
      </c>
      <c r="T31" s="199">
        <v>2</v>
      </c>
      <c r="U31" s="199">
        <v>2</v>
      </c>
      <c r="V31" s="199">
        <v>3</v>
      </c>
      <c r="W31" s="199"/>
      <c r="X31" s="199"/>
      <c r="Y31" s="199">
        <v>4</v>
      </c>
      <c r="Z31" s="199">
        <v>2</v>
      </c>
      <c r="AA31" s="199">
        <v>2</v>
      </c>
      <c r="AB31" s="199">
        <v>3</v>
      </c>
      <c r="AC31" s="199">
        <v>3</v>
      </c>
      <c r="AD31" s="199"/>
      <c r="AE31" s="199"/>
      <c r="AF31" s="199"/>
      <c r="AG31" s="44">
        <f t="shared" ref="AG31:AG34" si="2">SUM(B31:AF31)</f>
        <v>57</v>
      </c>
      <c r="AH31" s="15"/>
    </row>
    <row r="32" spans="1:34" s="12" customFormat="1" ht="24.6">
      <c r="A32" s="118" t="s">
        <v>21</v>
      </c>
      <c r="B32" s="91">
        <v>10</v>
      </c>
      <c r="C32" s="91">
        <v>10</v>
      </c>
      <c r="D32" s="91">
        <v>15</v>
      </c>
      <c r="E32" s="91">
        <v>15</v>
      </c>
      <c r="F32" s="114">
        <v>20</v>
      </c>
      <c r="G32" s="114">
        <v>20</v>
      </c>
      <c r="H32" s="114">
        <v>20</v>
      </c>
      <c r="I32" s="114">
        <v>10</v>
      </c>
      <c r="J32" s="114">
        <v>10</v>
      </c>
      <c r="K32" s="114">
        <v>10</v>
      </c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140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57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44">
        <f>SUM(B37:AF37)</f>
        <v>0</v>
      </c>
      <c r="AH37" s="15"/>
    </row>
    <row r="38" spans="1:34" s="12" customFormat="1" ht="24.6">
      <c r="A38" s="14" t="s">
        <v>20</v>
      </c>
      <c r="B38" s="114">
        <v>5</v>
      </c>
      <c r="C38" s="114">
        <v>5</v>
      </c>
      <c r="D38" s="114">
        <v>5</v>
      </c>
      <c r="E38" s="114">
        <v>5</v>
      </c>
      <c r="F38" s="114">
        <v>5</v>
      </c>
      <c r="G38" s="114">
        <v>5</v>
      </c>
      <c r="H38" s="114">
        <v>5</v>
      </c>
      <c r="I38" s="114">
        <v>5</v>
      </c>
      <c r="J38" s="114">
        <v>5</v>
      </c>
      <c r="K38" s="114">
        <v>5</v>
      </c>
      <c r="L38" s="114"/>
      <c r="M38" s="114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44">
        <f t="shared" ref="AG38:AG42" si="4">SUM(B38:AF38)</f>
        <v>50</v>
      </c>
      <c r="AH38" s="15"/>
    </row>
    <row r="39" spans="1:34" s="12" customFormat="1" ht="24.6">
      <c r="A39" s="39" t="s">
        <v>27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44">
        <f t="shared" si="4"/>
        <v>0</v>
      </c>
      <c r="AH39" s="15"/>
    </row>
    <row r="40" spans="1:34" s="12" customFormat="1" ht="24.6">
      <c r="A40" s="13" t="s">
        <v>28</v>
      </c>
      <c r="B40" s="114"/>
      <c r="C40" s="114"/>
      <c r="D40" s="114"/>
      <c r="E40" s="114"/>
      <c r="F40" s="114"/>
      <c r="G40" s="114"/>
      <c r="H40" s="114">
        <v>5</v>
      </c>
      <c r="I40" s="114"/>
      <c r="J40" s="114"/>
      <c r="K40" s="114">
        <v>10</v>
      </c>
      <c r="L40" s="114"/>
      <c r="M40" s="114"/>
      <c r="N40" s="199"/>
      <c r="O40" s="199"/>
      <c r="P40" s="199"/>
      <c r="Q40" s="199"/>
      <c r="R40" s="199"/>
      <c r="S40" s="199">
        <v>11.5</v>
      </c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44">
        <f t="shared" si="4"/>
        <v>26.5</v>
      </c>
      <c r="AH40" s="15"/>
    </row>
    <row r="41" spans="1:34" s="12" customFormat="1" ht="24.6">
      <c r="A41" s="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44">
        <f t="shared" si="4"/>
        <v>0</v>
      </c>
      <c r="AH41" s="15"/>
    </row>
    <row r="42" spans="1:34" s="12" customFormat="1" ht="24.6">
      <c r="A42" s="13" t="s">
        <v>40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76.5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140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/>
      <c r="C58" s="114"/>
      <c r="D58" s="114">
        <v>8</v>
      </c>
      <c r="E58" s="114">
        <v>5</v>
      </c>
      <c r="F58" s="114">
        <v>3</v>
      </c>
      <c r="G58" s="114">
        <v>4</v>
      </c>
      <c r="H58" s="114">
        <v>3</v>
      </c>
      <c r="I58" s="114"/>
      <c r="J58" s="114"/>
      <c r="K58" s="114">
        <v>12</v>
      </c>
      <c r="L58" s="114">
        <v>6</v>
      </c>
      <c r="M58" s="114">
        <v>4</v>
      </c>
      <c r="N58" s="199">
        <v>3</v>
      </c>
      <c r="O58" s="199">
        <v>8</v>
      </c>
      <c r="P58" s="199"/>
      <c r="Q58" s="199"/>
      <c r="R58" s="199">
        <v>6</v>
      </c>
      <c r="S58" s="199">
        <v>4</v>
      </c>
      <c r="T58" s="199">
        <v>8</v>
      </c>
      <c r="U58" s="199">
        <v>6</v>
      </c>
      <c r="V58" s="199">
        <v>4</v>
      </c>
      <c r="W58" s="199"/>
      <c r="X58" s="199"/>
      <c r="Y58" s="199">
        <v>6</v>
      </c>
      <c r="Z58" s="199">
        <v>5</v>
      </c>
      <c r="AA58" s="199">
        <v>4</v>
      </c>
      <c r="AB58" s="199">
        <v>3</v>
      </c>
      <c r="AC58" s="199">
        <v>5</v>
      </c>
      <c r="AD58" s="199"/>
      <c r="AE58" s="199"/>
      <c r="AF58" s="199"/>
      <c r="AG58" s="44">
        <f t="shared" ref="AG58:AG61" si="6">SUM(B58:AF58)</f>
        <v>107</v>
      </c>
      <c r="AH58" s="15"/>
    </row>
    <row r="59" spans="1:34" s="12" customFormat="1" ht="24.6">
      <c r="A59" s="118" t="s">
        <v>21</v>
      </c>
      <c r="B59" s="91"/>
      <c r="C59" s="91"/>
      <c r="D59" s="91"/>
      <c r="E59" s="91"/>
      <c r="F59" s="114"/>
      <c r="G59" s="114"/>
      <c r="H59" s="114"/>
      <c r="I59" s="114"/>
      <c r="J59" s="114"/>
      <c r="K59" s="114"/>
      <c r="L59" s="114"/>
      <c r="M59" s="114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44">
        <f t="shared" si="6"/>
        <v>0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107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99"/>
      <c r="O64" s="199"/>
      <c r="P64" s="199"/>
      <c r="Q64" s="199"/>
      <c r="R64" s="199"/>
      <c r="S64" s="199">
        <v>0.1</v>
      </c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44">
        <f>SUM(B64:AF64)</f>
        <v>0.1</v>
      </c>
      <c r="AH64" s="15"/>
    </row>
    <row r="65" spans="1:34" s="12" customFormat="1" ht="24.6">
      <c r="A65" s="14" t="s">
        <v>20</v>
      </c>
      <c r="B65" s="114"/>
      <c r="C65" s="114"/>
      <c r="D65" s="114"/>
      <c r="E65" s="114">
        <v>0.1</v>
      </c>
      <c r="F65" s="114"/>
      <c r="G65" s="114">
        <v>0.2</v>
      </c>
      <c r="H65" s="114"/>
      <c r="I65" s="114"/>
      <c r="J65" s="114"/>
      <c r="K65" s="114">
        <v>0.3</v>
      </c>
      <c r="L65" s="114">
        <v>0.1</v>
      </c>
      <c r="M65" s="114"/>
      <c r="N65" s="199"/>
      <c r="O65" s="199">
        <v>0.2</v>
      </c>
      <c r="P65" s="199"/>
      <c r="Q65" s="199"/>
      <c r="R65" s="199">
        <v>0.2</v>
      </c>
      <c r="S65" s="199">
        <v>0.1</v>
      </c>
      <c r="T65" s="199"/>
      <c r="U65" s="199"/>
      <c r="V65" s="199"/>
      <c r="W65" s="199"/>
      <c r="X65" s="199"/>
      <c r="Y65" s="199">
        <v>0.2</v>
      </c>
      <c r="Z65" s="199"/>
      <c r="AA65" s="199"/>
      <c r="AB65" s="199"/>
      <c r="AC65" s="199"/>
      <c r="AD65" s="199"/>
      <c r="AE65" s="199"/>
      <c r="AF65" s="199"/>
      <c r="AG65" s="44">
        <f t="shared" ref="AG65:AG69" si="8">SUM(B65:AF65)</f>
        <v>1.4000000000000001</v>
      </c>
      <c r="AH65" s="15"/>
    </row>
    <row r="66" spans="1:34" s="12" customFormat="1" ht="24.6">
      <c r="A66" s="39" t="s">
        <v>27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>
        <v>0.2</v>
      </c>
      <c r="M66" s="114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44">
        <f t="shared" si="8"/>
        <v>0.2</v>
      </c>
      <c r="AH66" s="15"/>
    </row>
    <row r="67" spans="1:34" s="12" customFormat="1" ht="24.6">
      <c r="A67" s="13" t="s">
        <v>28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>
        <v>0.1</v>
      </c>
      <c r="L67" s="114"/>
      <c r="M67" s="114"/>
      <c r="N67" s="199"/>
      <c r="O67" s="199"/>
      <c r="P67" s="199"/>
      <c r="Q67" s="199"/>
      <c r="R67" s="199">
        <v>0.3</v>
      </c>
      <c r="S67" s="199">
        <v>0.2</v>
      </c>
      <c r="T67" s="199"/>
      <c r="U67" s="199"/>
      <c r="V67" s="199"/>
      <c r="W67" s="199"/>
      <c r="X67" s="199"/>
      <c r="Y67" s="199">
        <v>0.3</v>
      </c>
      <c r="Z67" s="199"/>
      <c r="AA67" s="199"/>
      <c r="AB67" s="199"/>
      <c r="AC67" s="199"/>
      <c r="AD67" s="199"/>
      <c r="AE67" s="199"/>
      <c r="AF67" s="199"/>
      <c r="AG67" s="44">
        <f t="shared" si="8"/>
        <v>0.90000000000000013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44">
        <f t="shared" si="8"/>
        <v>0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2.6000000000000005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141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/>
      <c r="C86" s="114"/>
      <c r="D86" s="114">
        <v>3</v>
      </c>
      <c r="E86" s="114">
        <v>1</v>
      </c>
      <c r="F86" s="114"/>
      <c r="G86" s="114"/>
      <c r="H86" s="114">
        <v>1</v>
      </c>
      <c r="I86" s="114"/>
      <c r="J86" s="114"/>
      <c r="K86" s="114">
        <v>2</v>
      </c>
      <c r="L86" s="114">
        <v>3</v>
      </c>
      <c r="M86" s="114">
        <v>2</v>
      </c>
      <c r="N86" s="199">
        <v>1</v>
      </c>
      <c r="O86" s="199">
        <v>1</v>
      </c>
      <c r="P86" s="199"/>
      <c r="Q86" s="199"/>
      <c r="R86" s="199">
        <v>4</v>
      </c>
      <c r="S86" s="199">
        <v>3</v>
      </c>
      <c r="T86" s="199">
        <v>3</v>
      </c>
      <c r="U86" s="199">
        <v>2</v>
      </c>
      <c r="V86" s="199">
        <v>1</v>
      </c>
      <c r="W86" s="199"/>
      <c r="X86" s="199"/>
      <c r="Y86" s="199">
        <v>3</v>
      </c>
      <c r="Z86" s="199">
        <v>2</v>
      </c>
      <c r="AA86" s="199">
        <v>2</v>
      </c>
      <c r="AB86" s="199">
        <v>3</v>
      </c>
      <c r="AC86" s="199">
        <v>5</v>
      </c>
      <c r="AD86" s="199"/>
      <c r="AE86" s="199"/>
      <c r="AF86" s="199"/>
      <c r="AG86" s="44">
        <f t="shared" ref="AG86:AG89" si="10">SUM(B86:AF86)</f>
        <v>42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 t="s">
        <v>54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42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99"/>
      <c r="O92" s="199"/>
      <c r="P92" s="199"/>
      <c r="Q92" s="199"/>
      <c r="R92" s="199"/>
      <c r="S92" s="199">
        <v>0.1</v>
      </c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44">
        <f>SUM(B92:AF92)</f>
        <v>0.1</v>
      </c>
      <c r="AH92" s="15"/>
    </row>
    <row r="93" spans="1:34" s="12" customFormat="1" ht="24.6">
      <c r="A93" s="14" t="s">
        <v>20</v>
      </c>
      <c r="B93" s="114"/>
      <c r="C93" s="114"/>
      <c r="D93" s="114">
        <v>0.2</v>
      </c>
      <c r="E93" s="114"/>
      <c r="F93" s="114"/>
      <c r="G93" s="114"/>
      <c r="H93" s="114"/>
      <c r="I93" s="114"/>
      <c r="J93" s="114"/>
      <c r="K93" s="114">
        <v>0.1</v>
      </c>
      <c r="L93" s="114">
        <v>0.1</v>
      </c>
      <c r="M93" s="114"/>
      <c r="N93" s="199"/>
      <c r="O93" s="199"/>
      <c r="P93" s="199"/>
      <c r="Q93" s="199"/>
      <c r="R93" s="199"/>
      <c r="S93" s="199">
        <v>0.1</v>
      </c>
      <c r="T93" s="199"/>
      <c r="U93" s="199">
        <v>0.1</v>
      </c>
      <c r="V93" s="199"/>
      <c r="W93" s="199"/>
      <c r="X93" s="199"/>
      <c r="Y93" s="199">
        <v>0.1</v>
      </c>
      <c r="Z93" s="199"/>
      <c r="AA93" s="199"/>
      <c r="AB93" s="199"/>
      <c r="AC93" s="199"/>
      <c r="AD93" s="199"/>
      <c r="AE93" s="199"/>
      <c r="AF93" s="199"/>
      <c r="AG93" s="44">
        <f t="shared" ref="AG93:AG97" si="12">SUM(B93:AF93)</f>
        <v>0.7</v>
      </c>
      <c r="AH93" s="15"/>
    </row>
    <row r="94" spans="1:34" s="12" customFormat="1" ht="24.6">
      <c r="A94" s="39" t="s">
        <v>27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>
        <v>0.1</v>
      </c>
      <c r="L94" s="114"/>
      <c r="M94" s="114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44">
        <f t="shared" si="12"/>
        <v>0.1</v>
      </c>
      <c r="AH94" s="15"/>
    </row>
    <row r="95" spans="1:34" s="12" customFormat="1" ht="24.6">
      <c r="A95" s="13" t="s">
        <v>28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99"/>
      <c r="O95" s="199"/>
      <c r="P95" s="199"/>
      <c r="Q95" s="199"/>
      <c r="R95" s="199"/>
      <c r="S95" s="199"/>
      <c r="T95" s="199"/>
      <c r="U95" s="199">
        <v>0.2</v>
      </c>
      <c r="V95" s="199"/>
      <c r="W95" s="199"/>
      <c r="X95" s="199"/>
      <c r="Y95" s="199">
        <v>0.1</v>
      </c>
      <c r="Z95" s="199"/>
      <c r="AA95" s="199"/>
      <c r="AB95" s="199"/>
      <c r="AC95" s="199"/>
      <c r="AD95" s="199"/>
      <c r="AE95" s="199"/>
      <c r="AF95" s="199"/>
      <c r="AG95" s="44">
        <f t="shared" si="12"/>
        <v>0.30000000000000004</v>
      </c>
      <c r="AH95" s="15"/>
    </row>
    <row r="96" spans="1:34" s="12" customFormat="1" ht="24.6">
      <c r="A96" s="13" t="s">
        <v>39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44">
        <f t="shared" si="12"/>
        <v>0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1.2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C2F5-0717-41AF-927B-FED51C5E7F81}">
  <dimension ref="A1:AH107"/>
  <sheetViews>
    <sheetView topLeftCell="A81" zoomScale="60" zoomScaleNormal="60" workbookViewId="0">
      <selection activeCell="L101" sqref="L101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99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107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>
        <v>13</v>
      </c>
      <c r="C5" s="114">
        <v>13</v>
      </c>
      <c r="D5" s="114">
        <v>12</v>
      </c>
      <c r="E5" s="114">
        <v>12</v>
      </c>
      <c r="F5" s="114"/>
      <c r="G5" s="114"/>
      <c r="H5" s="203"/>
      <c r="I5" s="114">
        <v>14</v>
      </c>
      <c r="J5" s="114">
        <v>10</v>
      </c>
      <c r="K5" s="114"/>
      <c r="L5" s="114">
        <v>8</v>
      </c>
      <c r="M5" s="114">
        <v>13</v>
      </c>
      <c r="N5" s="199"/>
      <c r="O5" s="199"/>
      <c r="P5" s="199">
        <v>14.5</v>
      </c>
      <c r="Q5" s="199">
        <v>10</v>
      </c>
      <c r="R5" s="199">
        <v>13</v>
      </c>
      <c r="S5" s="199">
        <v>9</v>
      </c>
      <c r="T5" s="199">
        <v>13</v>
      </c>
      <c r="U5" s="199"/>
      <c r="V5" s="199"/>
      <c r="W5" s="199">
        <v>21</v>
      </c>
      <c r="X5" s="199">
        <v>11</v>
      </c>
      <c r="Y5" s="199">
        <v>10</v>
      </c>
      <c r="Z5" s="199">
        <v>10</v>
      </c>
      <c r="AA5" s="199">
        <v>8</v>
      </c>
      <c r="AB5" s="199"/>
      <c r="AC5" s="199"/>
      <c r="AD5" s="199">
        <v>20</v>
      </c>
      <c r="AE5" s="199">
        <v>5</v>
      </c>
      <c r="AF5" s="199"/>
      <c r="AG5" s="44">
        <f t="shared" ref="AG5:AG10" si="0">SUM(B5:AF5)</f>
        <v>239.5</v>
      </c>
      <c r="AH5" s="15"/>
    </row>
    <row r="6" spans="1:34" s="12" customFormat="1" ht="24.6">
      <c r="A6" s="118" t="s">
        <v>21</v>
      </c>
      <c r="B6" s="114">
        <v>3</v>
      </c>
      <c r="C6" s="114">
        <v>4</v>
      </c>
      <c r="D6" s="114">
        <v>3</v>
      </c>
      <c r="E6" s="114">
        <v>3</v>
      </c>
      <c r="F6" s="114"/>
      <c r="G6" s="114"/>
      <c r="H6" s="203"/>
      <c r="I6" s="114">
        <v>3</v>
      </c>
      <c r="J6" s="114">
        <v>4</v>
      </c>
      <c r="K6" s="114"/>
      <c r="L6" s="114">
        <v>3</v>
      </c>
      <c r="M6" s="114">
        <v>3</v>
      </c>
      <c r="N6" s="114"/>
      <c r="O6" s="114"/>
      <c r="P6" s="114">
        <v>3</v>
      </c>
      <c r="Q6" s="114"/>
      <c r="R6" s="199">
        <v>3</v>
      </c>
      <c r="S6" s="199"/>
      <c r="T6" s="199">
        <v>1</v>
      </c>
      <c r="U6" s="199"/>
      <c r="V6" s="199"/>
      <c r="W6" s="199">
        <v>2</v>
      </c>
      <c r="X6" s="199">
        <v>3</v>
      </c>
      <c r="Y6" s="199">
        <v>3</v>
      </c>
      <c r="Z6" s="199">
        <v>2</v>
      </c>
      <c r="AA6" s="199">
        <v>2</v>
      </c>
      <c r="AB6" s="199"/>
      <c r="AC6" s="199"/>
      <c r="AD6" s="199">
        <v>3</v>
      </c>
      <c r="AE6" s="199">
        <v>3</v>
      </c>
      <c r="AF6" s="199"/>
      <c r="AG6" s="44">
        <f t="shared" si="0"/>
        <v>51</v>
      </c>
      <c r="AH6" s="15"/>
    </row>
    <row r="7" spans="1:34" s="12" customFormat="1" ht="24.6">
      <c r="A7" s="14" t="s">
        <v>25</v>
      </c>
      <c r="B7" s="91"/>
      <c r="C7" s="91"/>
      <c r="D7" s="91"/>
      <c r="E7" s="91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44">
        <f t="shared" si="0"/>
        <v>0</v>
      </c>
      <c r="AH7" s="15"/>
    </row>
    <row r="8" spans="1:34" ht="24.6">
      <c r="A8" s="6" t="s">
        <v>26</v>
      </c>
      <c r="B8" s="91"/>
      <c r="C8" s="91"/>
      <c r="D8" s="91"/>
      <c r="E8" s="91"/>
      <c r="F8" s="114"/>
      <c r="G8" s="114"/>
      <c r="H8" s="114"/>
      <c r="I8" s="114"/>
      <c r="J8" s="114"/>
      <c r="K8" s="114"/>
      <c r="L8" s="114"/>
      <c r="M8" s="114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44">
        <f t="shared" si="0"/>
        <v>0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91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239.5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>
        <v>5</v>
      </c>
      <c r="C11" s="114">
        <v>0.2</v>
      </c>
      <c r="D11" s="114">
        <v>0.5</v>
      </c>
      <c r="E11" s="114">
        <v>1</v>
      </c>
      <c r="F11" s="114"/>
      <c r="G11" s="114"/>
      <c r="H11" s="114"/>
      <c r="I11" s="114">
        <v>0.5</v>
      </c>
      <c r="J11" s="114">
        <v>6</v>
      </c>
      <c r="K11" s="114"/>
      <c r="L11" s="114">
        <v>0.1</v>
      </c>
      <c r="M11" s="114"/>
      <c r="N11" s="199"/>
      <c r="O11" s="199"/>
      <c r="P11" s="199">
        <v>0.2</v>
      </c>
      <c r="Q11" s="199">
        <v>0.2</v>
      </c>
      <c r="R11" s="199">
        <v>1</v>
      </c>
      <c r="S11" s="199">
        <v>0.7</v>
      </c>
      <c r="T11" s="199">
        <v>0.5</v>
      </c>
      <c r="U11" s="199"/>
      <c r="V11" s="199"/>
      <c r="W11" s="199">
        <v>0.5</v>
      </c>
      <c r="X11" s="199">
        <v>1</v>
      </c>
      <c r="Y11" s="199">
        <v>0.5</v>
      </c>
      <c r="Z11" s="199">
        <v>0.5</v>
      </c>
      <c r="AA11" s="199">
        <v>0.3</v>
      </c>
      <c r="AB11" s="199"/>
      <c r="AC11" s="199"/>
      <c r="AD11" s="199">
        <v>0.5</v>
      </c>
      <c r="AE11" s="199">
        <v>0.5</v>
      </c>
      <c r="AF11" s="199"/>
      <c r="AG11" s="44">
        <f>SUM(B11:AF11)</f>
        <v>19.7</v>
      </c>
      <c r="AH11" s="15"/>
    </row>
    <row r="12" spans="1:34" s="12" customFormat="1" ht="24.6">
      <c r="A12" s="14" t="s">
        <v>20</v>
      </c>
      <c r="B12" s="114">
        <v>2.5</v>
      </c>
      <c r="C12" s="114">
        <v>2</v>
      </c>
      <c r="D12" s="114">
        <v>2</v>
      </c>
      <c r="E12" s="114">
        <v>2</v>
      </c>
      <c r="F12" s="114"/>
      <c r="G12" s="114"/>
      <c r="H12" s="114"/>
      <c r="I12" s="114">
        <v>4</v>
      </c>
      <c r="J12" s="114">
        <v>2.8</v>
      </c>
      <c r="K12" s="114"/>
      <c r="L12" s="114">
        <v>2</v>
      </c>
      <c r="M12" s="114"/>
      <c r="N12" s="199"/>
      <c r="O12" s="199"/>
      <c r="P12" s="199">
        <v>3</v>
      </c>
      <c r="Q12" s="199">
        <v>1</v>
      </c>
      <c r="R12" s="199">
        <v>2</v>
      </c>
      <c r="S12" s="199">
        <v>2</v>
      </c>
      <c r="T12" s="199">
        <v>1.5</v>
      </c>
      <c r="U12" s="199"/>
      <c r="V12" s="199"/>
      <c r="W12" s="199">
        <v>2.5</v>
      </c>
      <c r="X12" s="199">
        <v>2</v>
      </c>
      <c r="Y12" s="199">
        <v>2</v>
      </c>
      <c r="Z12" s="199">
        <v>1.5</v>
      </c>
      <c r="AA12" s="199">
        <v>1.8</v>
      </c>
      <c r="AB12" s="199"/>
      <c r="AC12" s="199"/>
      <c r="AD12" s="199">
        <v>3</v>
      </c>
      <c r="AE12" s="199">
        <v>0.5</v>
      </c>
      <c r="AF12" s="199"/>
      <c r="AG12" s="44">
        <f t="shared" ref="AG12:AG23" si="1">SUM(B12:AF12)</f>
        <v>40.099999999999994</v>
      </c>
      <c r="AH12" s="15"/>
    </row>
    <row r="13" spans="1:34" s="12" customFormat="1" ht="24.6">
      <c r="A13" s="39" t="s">
        <v>27</v>
      </c>
      <c r="B13" s="114"/>
      <c r="C13" s="114"/>
      <c r="D13" s="114">
        <v>2</v>
      </c>
      <c r="E13" s="114">
        <v>2</v>
      </c>
      <c r="F13" s="114"/>
      <c r="G13" s="114"/>
      <c r="H13" s="114"/>
      <c r="I13" s="114">
        <v>0.1</v>
      </c>
      <c r="J13" s="114">
        <v>0.1</v>
      </c>
      <c r="K13" s="114"/>
      <c r="L13" s="114">
        <v>0.3</v>
      </c>
      <c r="M13" s="114"/>
      <c r="N13" s="199"/>
      <c r="O13" s="199"/>
      <c r="P13" s="199">
        <v>0.1</v>
      </c>
      <c r="Q13" s="199"/>
      <c r="R13" s="199"/>
      <c r="S13" s="199">
        <v>0.1</v>
      </c>
      <c r="T13" s="199"/>
      <c r="U13" s="199"/>
      <c r="V13" s="199"/>
      <c r="W13" s="199">
        <v>0.1</v>
      </c>
      <c r="X13" s="199"/>
      <c r="Y13" s="199">
        <v>0.1</v>
      </c>
      <c r="Z13" s="199"/>
      <c r="AA13" s="199">
        <v>1</v>
      </c>
      <c r="AB13" s="199"/>
      <c r="AC13" s="199"/>
      <c r="AD13" s="199">
        <v>3</v>
      </c>
      <c r="AE13" s="199">
        <v>2</v>
      </c>
      <c r="AF13" s="199"/>
      <c r="AG13" s="44">
        <f t="shared" si="1"/>
        <v>10.899999999999999</v>
      </c>
      <c r="AH13" s="15"/>
    </row>
    <row r="14" spans="1:34" s="12" customFormat="1" ht="24.6">
      <c r="A14" s="13" t="s">
        <v>28</v>
      </c>
      <c r="B14" s="114">
        <v>2</v>
      </c>
      <c r="C14" s="114">
        <v>0.5</v>
      </c>
      <c r="D14" s="114">
        <v>2</v>
      </c>
      <c r="E14" s="114">
        <v>2</v>
      </c>
      <c r="F14" s="114"/>
      <c r="G14" s="114"/>
      <c r="H14" s="114"/>
      <c r="I14" s="114">
        <v>1</v>
      </c>
      <c r="J14" s="114"/>
      <c r="K14" s="114"/>
      <c r="L14" s="114">
        <v>0.8</v>
      </c>
      <c r="M14" s="114"/>
      <c r="N14" s="199"/>
      <c r="O14" s="199"/>
      <c r="P14" s="199"/>
      <c r="Q14" s="199">
        <v>0.2</v>
      </c>
      <c r="R14" s="199"/>
      <c r="S14" s="199">
        <v>1.8</v>
      </c>
      <c r="T14" s="199">
        <v>0.5</v>
      </c>
      <c r="U14" s="199"/>
      <c r="V14" s="199"/>
      <c r="W14" s="199">
        <v>0.1</v>
      </c>
      <c r="X14" s="199"/>
      <c r="Y14" s="199"/>
      <c r="Z14" s="199">
        <v>1</v>
      </c>
      <c r="AA14" s="199">
        <v>0.5</v>
      </c>
      <c r="AB14" s="199"/>
      <c r="AC14" s="199"/>
      <c r="AD14" s="199">
        <v>0.5</v>
      </c>
      <c r="AE14" s="199"/>
      <c r="AF14" s="199"/>
      <c r="AG14" s="44">
        <f t="shared" si="1"/>
        <v>12.9</v>
      </c>
      <c r="AH14" s="15"/>
    </row>
    <row r="15" spans="1:34" s="12" customFormat="1" ht="24.6">
      <c r="A15" s="13" t="s">
        <v>39</v>
      </c>
      <c r="B15" s="114">
        <v>0.1</v>
      </c>
      <c r="C15" s="114">
        <v>0.1</v>
      </c>
      <c r="D15" s="114">
        <v>0.2</v>
      </c>
      <c r="E15" s="114">
        <v>0.3</v>
      </c>
      <c r="F15" s="114"/>
      <c r="G15" s="114"/>
      <c r="H15" s="114"/>
      <c r="I15" s="114">
        <v>0.3</v>
      </c>
      <c r="J15" s="114">
        <v>0.2</v>
      </c>
      <c r="K15" s="114"/>
      <c r="L15" s="114">
        <v>0.2</v>
      </c>
      <c r="M15" s="114"/>
      <c r="N15" s="199"/>
      <c r="O15" s="199"/>
      <c r="P15" s="199">
        <v>0.1</v>
      </c>
      <c r="Q15" s="199">
        <v>0.2</v>
      </c>
      <c r="R15" s="199"/>
      <c r="S15" s="199"/>
      <c r="T15" s="199">
        <v>0.1</v>
      </c>
      <c r="U15" s="199"/>
      <c r="V15" s="199"/>
      <c r="W15" s="199">
        <v>0.1</v>
      </c>
      <c r="X15" s="199"/>
      <c r="Y15" s="199">
        <v>0.1</v>
      </c>
      <c r="Z15" s="199">
        <v>0.2</v>
      </c>
      <c r="AA15" s="199">
        <v>0.2</v>
      </c>
      <c r="AB15" s="199"/>
      <c r="AC15" s="199"/>
      <c r="AD15" s="199">
        <v>0.1</v>
      </c>
      <c r="AE15" s="199">
        <v>0.2</v>
      </c>
      <c r="AF15" s="199"/>
      <c r="AG15" s="44">
        <f t="shared" si="1"/>
        <v>2.7000000000000006</v>
      </c>
      <c r="AH15" s="15"/>
    </row>
    <row r="16" spans="1:34" s="12" customFormat="1" ht="24.6">
      <c r="A16" s="13" t="s">
        <v>40</v>
      </c>
      <c r="B16" s="114">
        <v>0.2</v>
      </c>
      <c r="C16" s="114"/>
      <c r="D16" s="114">
        <v>0.2</v>
      </c>
      <c r="E16" s="114">
        <v>0.1</v>
      </c>
      <c r="F16" s="114"/>
      <c r="G16" s="114"/>
      <c r="H16" s="114"/>
      <c r="I16" s="114">
        <v>0.2</v>
      </c>
      <c r="J16" s="114"/>
      <c r="K16" s="114"/>
      <c r="L16" s="114">
        <v>0.1</v>
      </c>
      <c r="M16" s="114"/>
      <c r="N16" s="199"/>
      <c r="O16" s="199"/>
      <c r="P16" s="199">
        <v>0.2</v>
      </c>
      <c r="Q16" s="199">
        <v>0.2</v>
      </c>
      <c r="R16" s="199"/>
      <c r="S16" s="199"/>
      <c r="T16" s="199"/>
      <c r="U16" s="199"/>
      <c r="V16" s="199"/>
      <c r="W16" s="199">
        <v>0.1</v>
      </c>
      <c r="X16" s="199"/>
      <c r="Y16" s="199">
        <v>0.1</v>
      </c>
      <c r="Z16" s="199"/>
      <c r="AA16" s="199">
        <v>0.1</v>
      </c>
      <c r="AB16" s="199"/>
      <c r="AC16" s="199"/>
      <c r="AD16" s="199">
        <v>3</v>
      </c>
      <c r="AE16" s="199">
        <v>0.2</v>
      </c>
      <c r="AF16" s="199"/>
      <c r="AG16" s="44">
        <f t="shared" si="1"/>
        <v>4.7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91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0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/>
      <c r="D24" s="5">
        <v>10</v>
      </c>
      <c r="E24" s="5"/>
      <c r="F24" s="5"/>
      <c r="G24" s="5">
        <v>40</v>
      </c>
      <c r="H24" s="5"/>
      <c r="I24" s="5"/>
      <c r="J24" s="5"/>
      <c r="K24" s="5">
        <v>40</v>
      </c>
      <c r="L24" s="5"/>
      <c r="M24" s="5">
        <v>20</v>
      </c>
      <c r="N24" s="42"/>
      <c r="O24" s="42"/>
      <c r="P24" s="42">
        <v>15</v>
      </c>
      <c r="Q24" s="42"/>
      <c r="R24" s="42">
        <v>5</v>
      </c>
      <c r="S24" s="42"/>
      <c r="T24" s="42">
        <v>35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4">
        <f>SUM(B24:AF24)</f>
        <v>165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142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>
        <v>3</v>
      </c>
      <c r="C31" s="114">
        <v>4</v>
      </c>
      <c r="D31" s="114">
        <v>4</v>
      </c>
      <c r="E31" s="114">
        <v>8</v>
      </c>
      <c r="F31" s="114"/>
      <c r="G31" s="114"/>
      <c r="H31" s="114"/>
      <c r="I31" s="114">
        <v>6</v>
      </c>
      <c r="J31" s="114">
        <v>4</v>
      </c>
      <c r="K31" s="114"/>
      <c r="L31" s="114">
        <v>3</v>
      </c>
      <c r="M31" s="114">
        <v>2</v>
      </c>
      <c r="N31" s="199"/>
      <c r="O31" s="199"/>
      <c r="P31" s="199">
        <v>10</v>
      </c>
      <c r="Q31" s="199">
        <v>8</v>
      </c>
      <c r="R31" s="199">
        <v>4</v>
      </c>
      <c r="S31" s="199">
        <v>1</v>
      </c>
      <c r="T31" s="199">
        <v>2</v>
      </c>
      <c r="U31" s="199"/>
      <c r="V31" s="199"/>
      <c r="W31" s="199">
        <v>2</v>
      </c>
      <c r="X31" s="199">
        <v>3</v>
      </c>
      <c r="Y31" s="199">
        <v>2</v>
      </c>
      <c r="Z31" s="199">
        <v>3</v>
      </c>
      <c r="AA31" s="199">
        <v>2</v>
      </c>
      <c r="AB31" s="199"/>
      <c r="AC31" s="199"/>
      <c r="AD31" s="199">
        <v>3</v>
      </c>
      <c r="AE31" s="199">
        <v>2</v>
      </c>
      <c r="AF31" s="199"/>
      <c r="AG31" s="44">
        <f t="shared" ref="AG31:AG34" si="2">SUM(B31:AF31)</f>
        <v>76</v>
      </c>
      <c r="AH31" s="15"/>
    </row>
    <row r="32" spans="1:34" s="12" customFormat="1" ht="24.6">
      <c r="A32" s="118" t="s">
        <v>21</v>
      </c>
      <c r="B32" s="91"/>
      <c r="C32" s="91"/>
      <c r="D32" s="91"/>
      <c r="E32" s="91"/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76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91"/>
      <c r="C37" s="91"/>
      <c r="D37" s="91"/>
      <c r="E37" s="91"/>
      <c r="F37" s="114"/>
      <c r="G37" s="114"/>
      <c r="H37" s="114"/>
      <c r="I37" s="114"/>
      <c r="J37" s="114"/>
      <c r="K37" s="114"/>
      <c r="L37" s="114"/>
      <c r="M37" s="114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44">
        <f>SUM(B37:AF37)</f>
        <v>0</v>
      </c>
      <c r="AH37" s="15"/>
    </row>
    <row r="38" spans="1:34" s="12" customFormat="1" ht="24.6">
      <c r="A38" s="14" t="s">
        <v>20</v>
      </c>
      <c r="B38" s="91"/>
      <c r="C38" s="91"/>
      <c r="D38" s="91"/>
      <c r="E38" s="91"/>
      <c r="F38" s="114"/>
      <c r="G38" s="114"/>
      <c r="H38" s="114"/>
      <c r="I38" s="114"/>
      <c r="J38" s="114"/>
      <c r="K38" s="114"/>
      <c r="L38" s="114"/>
      <c r="M38" s="114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44">
        <f t="shared" ref="AG38:AG42" si="4">SUM(B38:AF38)</f>
        <v>0</v>
      </c>
      <c r="AH38" s="15"/>
    </row>
    <row r="39" spans="1:34" s="12" customFormat="1" ht="24.6">
      <c r="A39" s="39" t="s">
        <v>27</v>
      </c>
      <c r="B39" s="91"/>
      <c r="C39" s="91"/>
      <c r="D39" s="91"/>
      <c r="E39" s="91"/>
      <c r="F39" s="114"/>
      <c r="G39" s="114"/>
      <c r="H39" s="114"/>
      <c r="I39" s="114"/>
      <c r="J39" s="114"/>
      <c r="K39" s="114"/>
      <c r="L39" s="114"/>
      <c r="M39" s="114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44">
        <f t="shared" si="4"/>
        <v>0</v>
      </c>
      <c r="AH39" s="15"/>
    </row>
    <row r="40" spans="1:34" s="12" customFormat="1" ht="24.6">
      <c r="A40" s="13" t="s">
        <v>28</v>
      </c>
      <c r="B40" s="91"/>
      <c r="C40" s="91"/>
      <c r="D40" s="91"/>
      <c r="E40" s="91"/>
      <c r="F40" s="114"/>
      <c r="G40" s="114"/>
      <c r="H40" s="114"/>
      <c r="I40" s="114"/>
      <c r="J40" s="114"/>
      <c r="K40" s="114"/>
      <c r="L40" s="114"/>
      <c r="M40" s="114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44">
        <f t="shared" si="4"/>
        <v>0</v>
      </c>
      <c r="AH40" s="15"/>
    </row>
    <row r="41" spans="1:34" s="12" customFormat="1" ht="24.6">
      <c r="A41" s="13" t="s">
        <v>39</v>
      </c>
      <c r="B41" s="91"/>
      <c r="C41" s="91"/>
      <c r="D41" s="91"/>
      <c r="E41" s="91"/>
      <c r="F41" s="114"/>
      <c r="G41" s="114"/>
      <c r="H41" s="114"/>
      <c r="I41" s="114"/>
      <c r="J41" s="114"/>
      <c r="K41" s="114"/>
      <c r="L41" s="114"/>
      <c r="M41" s="11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44">
        <f t="shared" si="4"/>
        <v>0</v>
      </c>
      <c r="AH41" s="15"/>
    </row>
    <row r="42" spans="1:34" s="12" customFormat="1" ht="24.6">
      <c r="A42" s="13" t="s">
        <v>40</v>
      </c>
      <c r="B42" s="91"/>
      <c r="C42" s="91"/>
      <c r="D42" s="91"/>
      <c r="E42" s="91"/>
      <c r="F42" s="114"/>
      <c r="G42" s="114"/>
      <c r="H42" s="114"/>
      <c r="I42" s="114"/>
      <c r="J42" s="114"/>
      <c r="K42" s="114"/>
      <c r="L42" s="114"/>
      <c r="M42" s="114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0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143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>
        <v>3</v>
      </c>
      <c r="C58" s="114">
        <v>6</v>
      </c>
      <c r="D58" s="114">
        <v>7</v>
      </c>
      <c r="E58" s="114">
        <v>13</v>
      </c>
      <c r="F58" s="114"/>
      <c r="G58" s="114"/>
      <c r="H58" s="114"/>
      <c r="I58" s="114">
        <v>5</v>
      </c>
      <c r="J58" s="114">
        <v>4</v>
      </c>
      <c r="K58" s="114"/>
      <c r="L58" s="114">
        <v>5</v>
      </c>
      <c r="M58" s="114">
        <v>4</v>
      </c>
      <c r="N58" s="199"/>
      <c r="O58" s="199"/>
      <c r="P58" s="199">
        <v>5</v>
      </c>
      <c r="Q58" s="199">
        <v>6</v>
      </c>
      <c r="R58" s="199">
        <v>4</v>
      </c>
      <c r="S58" s="199">
        <v>8</v>
      </c>
      <c r="T58" s="199">
        <v>7</v>
      </c>
      <c r="U58" s="199"/>
      <c r="V58" s="199"/>
      <c r="W58" s="199">
        <v>30</v>
      </c>
      <c r="X58" s="199">
        <v>25</v>
      </c>
      <c r="Y58" s="199"/>
      <c r="Z58" s="199"/>
      <c r="AA58" s="199"/>
      <c r="AB58" s="199"/>
      <c r="AC58" s="199"/>
      <c r="AD58" s="199"/>
      <c r="AE58" s="199"/>
      <c r="AF58" s="199"/>
      <c r="AG58" s="44">
        <f t="shared" ref="AG58:AG61" si="6">SUM(B58:AF58)</f>
        <v>132</v>
      </c>
      <c r="AH58" s="15"/>
    </row>
    <row r="59" spans="1:34" s="12" customFormat="1" ht="24.6">
      <c r="A59" s="118" t="s">
        <v>21</v>
      </c>
      <c r="B59" s="91"/>
      <c r="C59" s="91"/>
      <c r="D59" s="91"/>
      <c r="E59" s="91"/>
      <c r="F59" s="114"/>
      <c r="G59" s="114"/>
      <c r="H59" s="114"/>
      <c r="I59" s="114"/>
      <c r="J59" s="114"/>
      <c r="K59" s="114"/>
      <c r="L59" s="114"/>
      <c r="M59" s="114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44">
        <f t="shared" si="6"/>
        <v>0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132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99"/>
      <c r="O64" s="199"/>
      <c r="P64" s="199"/>
      <c r="Q64" s="199"/>
      <c r="R64" s="199"/>
      <c r="S64" s="199"/>
      <c r="T64" s="199"/>
      <c r="U64" s="199"/>
      <c r="V64" s="199"/>
      <c r="W64" s="199">
        <v>0.1</v>
      </c>
      <c r="X64" s="199"/>
      <c r="Y64" s="199"/>
      <c r="Z64" s="199"/>
      <c r="AA64" s="199"/>
      <c r="AB64" s="199"/>
      <c r="AC64" s="199"/>
      <c r="AD64" s="199"/>
      <c r="AE64" s="199"/>
      <c r="AF64" s="199"/>
      <c r="AG64" s="44">
        <f>SUM(B64:AF64)</f>
        <v>0.1</v>
      </c>
      <c r="AH64" s="15"/>
    </row>
    <row r="65" spans="1:34" s="12" customFormat="1" ht="24.6">
      <c r="A65" s="14" t="s">
        <v>20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99"/>
      <c r="O65" s="199"/>
      <c r="P65" s="199">
        <v>0.2</v>
      </c>
      <c r="Q65" s="199"/>
      <c r="R65" s="199">
        <v>0.1</v>
      </c>
      <c r="S65" s="199"/>
      <c r="T65" s="199">
        <v>0.3</v>
      </c>
      <c r="U65" s="199"/>
      <c r="V65" s="199"/>
      <c r="W65" s="199"/>
      <c r="X65" s="199">
        <v>0.3</v>
      </c>
      <c r="Y65" s="199"/>
      <c r="Z65" s="199"/>
      <c r="AA65" s="199"/>
      <c r="AB65" s="199"/>
      <c r="AC65" s="199"/>
      <c r="AD65" s="199"/>
      <c r="AE65" s="199"/>
      <c r="AF65" s="199"/>
      <c r="AG65" s="44">
        <f t="shared" ref="AG65:AG69" si="8">SUM(B65:AF65)</f>
        <v>0.90000000000000013</v>
      </c>
      <c r="AH65" s="15"/>
    </row>
    <row r="66" spans="1:34" s="12" customFormat="1" ht="24.6">
      <c r="A66" s="39" t="s">
        <v>27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99"/>
      <c r="O66" s="199"/>
      <c r="P66" s="199"/>
      <c r="Q66" s="199"/>
      <c r="R66" s="199"/>
      <c r="S66" s="199"/>
      <c r="T66" s="199">
        <v>0.2</v>
      </c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44">
        <f t="shared" si="8"/>
        <v>0.2</v>
      </c>
      <c r="AH66" s="15"/>
    </row>
    <row r="67" spans="1:34" s="12" customFormat="1" ht="24.6">
      <c r="A67" s="13" t="s">
        <v>28</v>
      </c>
      <c r="B67" s="114"/>
      <c r="C67" s="114"/>
      <c r="D67" s="114">
        <v>0.2</v>
      </c>
      <c r="E67" s="114">
        <v>0.1</v>
      </c>
      <c r="F67" s="114"/>
      <c r="G67" s="114"/>
      <c r="H67" s="114"/>
      <c r="I67" s="114"/>
      <c r="J67" s="114"/>
      <c r="K67" s="114"/>
      <c r="L67" s="114"/>
      <c r="M67" s="114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>
        <v>0.2</v>
      </c>
      <c r="Z67" s="199"/>
      <c r="AA67" s="199"/>
      <c r="AB67" s="199"/>
      <c r="AC67" s="199"/>
      <c r="AD67" s="199"/>
      <c r="AE67" s="199"/>
      <c r="AF67" s="199"/>
      <c r="AG67" s="44">
        <f t="shared" si="8"/>
        <v>0.5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44">
        <f t="shared" si="8"/>
        <v>0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>
        <v>0.1</v>
      </c>
      <c r="U69" s="199"/>
      <c r="V69" s="199"/>
      <c r="W69" s="199"/>
      <c r="X69" s="199"/>
      <c r="Y69" s="199">
        <v>0.2</v>
      </c>
      <c r="Z69" s="199"/>
      <c r="AA69" s="199"/>
      <c r="AB69" s="199"/>
      <c r="AC69" s="199"/>
      <c r="AD69" s="199"/>
      <c r="AE69" s="199"/>
      <c r="AF69" s="199"/>
      <c r="AG69" s="44">
        <f t="shared" si="8"/>
        <v>0.30000000000000004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2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144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>
        <v>5</v>
      </c>
      <c r="C86" s="114">
        <v>3</v>
      </c>
      <c r="D86" s="114">
        <v>0.5</v>
      </c>
      <c r="E86" s="114">
        <v>19</v>
      </c>
      <c r="F86" s="114"/>
      <c r="G86" s="114"/>
      <c r="H86" s="114"/>
      <c r="I86" s="114">
        <v>3</v>
      </c>
      <c r="J86" s="114">
        <v>4</v>
      </c>
      <c r="K86" s="114"/>
      <c r="L86" s="114">
        <v>4</v>
      </c>
      <c r="M86" s="114">
        <v>3</v>
      </c>
      <c r="N86" s="199"/>
      <c r="O86" s="199"/>
      <c r="P86" s="199">
        <v>5</v>
      </c>
      <c r="Q86" s="199">
        <v>4</v>
      </c>
      <c r="R86" s="199">
        <v>3</v>
      </c>
      <c r="S86" s="199">
        <v>5</v>
      </c>
      <c r="T86" s="199">
        <v>3</v>
      </c>
      <c r="U86" s="199"/>
      <c r="V86" s="199"/>
      <c r="W86" s="199">
        <v>4</v>
      </c>
      <c r="X86" s="199"/>
      <c r="Y86" s="199"/>
      <c r="Z86" s="199"/>
      <c r="AA86" s="199"/>
      <c r="AB86" s="199"/>
      <c r="AC86" s="199"/>
      <c r="AD86" s="199"/>
      <c r="AE86" s="199"/>
      <c r="AF86" s="199"/>
      <c r="AG86" s="44">
        <f t="shared" ref="AG86:AG89" si="10">SUM(B86:AF86)</f>
        <v>65.5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65.5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99"/>
      <c r="O92" s="199"/>
      <c r="P92" s="199"/>
      <c r="Q92" s="199"/>
      <c r="R92" s="199"/>
      <c r="S92" s="199"/>
      <c r="T92" s="199"/>
      <c r="U92" s="199"/>
      <c r="V92" s="199"/>
      <c r="W92" s="199">
        <v>0.1</v>
      </c>
      <c r="X92" s="199"/>
      <c r="Y92" s="199"/>
      <c r="Z92" s="199"/>
      <c r="AA92" s="199"/>
      <c r="AB92" s="199"/>
      <c r="AC92" s="199"/>
      <c r="AD92" s="199"/>
      <c r="AE92" s="199"/>
      <c r="AF92" s="199"/>
      <c r="AG92" s="44">
        <f>SUM(B92:AF92)</f>
        <v>0.1</v>
      </c>
      <c r="AH92" s="15"/>
    </row>
    <row r="93" spans="1:34" s="12" customFormat="1" ht="24.6">
      <c r="A93" s="14" t="s">
        <v>20</v>
      </c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99"/>
      <c r="O93" s="199"/>
      <c r="P93" s="199">
        <v>0.1</v>
      </c>
      <c r="Q93" s="199"/>
      <c r="R93" s="199">
        <v>0.2</v>
      </c>
      <c r="S93" s="199"/>
      <c r="T93" s="199">
        <v>0.1</v>
      </c>
      <c r="U93" s="199"/>
      <c r="V93" s="199"/>
      <c r="W93" s="199">
        <v>0.2</v>
      </c>
      <c r="X93" s="199"/>
      <c r="Y93" s="199"/>
      <c r="Z93" s="199"/>
      <c r="AA93" s="199"/>
      <c r="AB93" s="199"/>
      <c r="AC93" s="199"/>
      <c r="AD93" s="199"/>
      <c r="AE93" s="199"/>
      <c r="AF93" s="199"/>
      <c r="AG93" s="44">
        <f t="shared" ref="AG93:AG97" si="12">SUM(B93:AF93)</f>
        <v>0.60000000000000009</v>
      </c>
      <c r="AH93" s="15"/>
    </row>
    <row r="94" spans="1:34" s="12" customFormat="1" ht="24.6">
      <c r="A94" s="39" t="s">
        <v>27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44">
        <f t="shared" si="12"/>
        <v>0</v>
      </c>
      <c r="AH94" s="15"/>
    </row>
    <row r="95" spans="1:34" s="12" customFormat="1" ht="24.6">
      <c r="A95" s="13" t="s">
        <v>28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99"/>
      <c r="O95" s="199"/>
      <c r="P95" s="199"/>
      <c r="Q95" s="199"/>
      <c r="R95" s="199"/>
      <c r="S95" s="199"/>
      <c r="T95" s="199">
        <v>0.2</v>
      </c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44">
        <f t="shared" si="12"/>
        <v>0.2</v>
      </c>
      <c r="AH95" s="15"/>
    </row>
    <row r="96" spans="1:34" s="12" customFormat="1" ht="24.6">
      <c r="A96" s="13" t="s">
        <v>39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44">
        <f t="shared" si="12"/>
        <v>0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0.90000000000000013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"/>
  <sheetViews>
    <sheetView workbookViewId="0">
      <selection activeCell="C15" sqref="C15"/>
    </sheetView>
  </sheetViews>
  <sheetFormatPr defaultRowHeight="14.4"/>
  <cols>
    <col min="1" max="1" width="24.109375" customWidth="1"/>
    <col min="2" max="32" width="3.6640625" customWidth="1"/>
  </cols>
  <sheetData>
    <row r="1" spans="1:33" ht="23.4">
      <c r="A1" s="1"/>
      <c r="B1" s="1"/>
      <c r="C1" s="2"/>
      <c r="D1" s="2"/>
      <c r="E1" s="2"/>
      <c r="F1" s="2"/>
      <c r="G1" s="2"/>
      <c r="H1" s="2"/>
      <c r="I1" s="2"/>
      <c r="J1" s="2"/>
      <c r="K1" s="3"/>
      <c r="L1" s="2" t="s">
        <v>0</v>
      </c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23.4">
      <c r="A2" s="213" t="s">
        <v>1</v>
      </c>
      <c r="B2" s="215" t="s">
        <v>32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</row>
    <row r="3" spans="1:33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3" ht="23.4">
      <c r="A4" s="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t="s">
        <v>41</v>
      </c>
    </row>
    <row r="5" spans="1:33" ht="23.4">
      <c r="A5" s="6" t="s">
        <v>24</v>
      </c>
      <c r="B5" s="18"/>
      <c r="C5" s="18"/>
      <c r="D5" s="18"/>
      <c r="E5" s="18"/>
      <c r="F5" s="5"/>
      <c r="G5" s="5"/>
      <c r="H5" s="5"/>
      <c r="I5" s="5"/>
      <c r="J5" s="5"/>
      <c r="K5" s="5"/>
      <c r="L5" s="5"/>
      <c r="M5" s="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3" ht="23.4">
      <c r="A6" s="6" t="s">
        <v>21</v>
      </c>
      <c r="B6" s="18"/>
      <c r="C6" s="18"/>
      <c r="D6" s="18"/>
      <c r="E6" s="18"/>
      <c r="F6" s="5"/>
      <c r="G6" s="5"/>
      <c r="H6" s="5"/>
      <c r="I6" s="5"/>
      <c r="J6" s="5"/>
      <c r="K6" s="5"/>
      <c r="L6" s="5"/>
      <c r="M6" s="5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3" ht="23.4">
      <c r="A7" s="6" t="s">
        <v>25</v>
      </c>
      <c r="B7" s="18"/>
      <c r="C7" s="18"/>
      <c r="D7" s="18"/>
      <c r="E7" s="18"/>
      <c r="F7" s="5"/>
      <c r="G7" s="5"/>
      <c r="H7" s="5"/>
      <c r="I7" s="5"/>
      <c r="J7" s="5"/>
      <c r="K7" s="5"/>
      <c r="L7" s="5"/>
      <c r="M7" s="5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3" ht="23.4">
      <c r="A8" s="6" t="s">
        <v>26</v>
      </c>
      <c r="B8" s="18"/>
      <c r="C8" s="18"/>
      <c r="D8" s="18"/>
      <c r="E8" s="18"/>
      <c r="F8" s="5"/>
      <c r="G8" s="5"/>
      <c r="H8" s="5"/>
      <c r="I8" s="5"/>
      <c r="J8" s="5"/>
      <c r="K8" s="5"/>
      <c r="L8" s="5"/>
      <c r="M8" s="5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3" ht="23.4">
      <c r="A9" s="7" t="s">
        <v>18</v>
      </c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3" ht="23.4">
      <c r="A10" s="8" t="s">
        <v>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3" ht="23.4">
      <c r="A11" s="9" t="s">
        <v>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3" ht="23.4">
      <c r="A12" s="41" t="s">
        <v>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3" ht="23.4">
      <c r="A13" s="8" t="s">
        <v>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3" ht="23.4">
      <c r="A14" s="7" t="s">
        <v>22</v>
      </c>
      <c r="B14" s="18"/>
      <c r="C14" s="18"/>
      <c r="D14" s="18"/>
      <c r="E14" s="18"/>
      <c r="F14" s="5"/>
      <c r="G14" s="5"/>
      <c r="H14" s="5"/>
      <c r="I14" s="5"/>
      <c r="J14" s="5"/>
      <c r="K14" s="5"/>
      <c r="L14" s="5"/>
      <c r="M14" s="5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3" ht="23.4">
      <c r="A15" s="6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3" ht="23.4">
      <c r="A16" s="6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3.4">
      <c r="A17" s="6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23.4">
      <c r="A18" s="7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23.4">
      <c r="A19" s="8" t="s">
        <v>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23.4">
      <c r="A20" s="8" t="s">
        <v>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</sheetData>
  <mergeCells count="2">
    <mergeCell ref="A2:A3"/>
    <mergeCell ref="B2:A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topLeftCell="A36" zoomScale="86" zoomScaleNormal="86" workbookViewId="0">
      <selection activeCell="P16" sqref="P16"/>
    </sheetView>
  </sheetViews>
  <sheetFormatPr defaultColWidth="9.109375" defaultRowHeight="24.6"/>
  <cols>
    <col min="1" max="1" width="31" style="71" customWidth="1"/>
    <col min="2" max="2" width="15" style="71" customWidth="1"/>
    <col min="3" max="13" width="12.77734375" style="71" bestFit="1" customWidth="1"/>
    <col min="14" max="14" width="9.6640625" style="71" bestFit="1" customWidth="1"/>
    <col min="15" max="15" width="13" style="71" customWidth="1"/>
    <col min="16" max="16" width="11.44140625" style="71" customWidth="1"/>
    <col min="17" max="17" width="9.109375" style="71"/>
    <col min="18" max="18" width="9.33203125" style="71" customWidth="1"/>
    <col min="19" max="16384" width="9.109375" style="71"/>
  </cols>
  <sheetData>
    <row r="1" spans="1:18">
      <c r="A1" s="224" t="s">
        <v>1</v>
      </c>
      <c r="B1" s="226" t="s">
        <v>71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73"/>
    </row>
    <row r="2" spans="1:18">
      <c r="A2" s="225"/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2" t="s">
        <v>10</v>
      </c>
      <c r="K2" s="72" t="s">
        <v>11</v>
      </c>
      <c r="L2" s="72" t="s">
        <v>12</v>
      </c>
      <c r="M2" s="72" t="s">
        <v>13</v>
      </c>
      <c r="N2" s="72" t="s">
        <v>67</v>
      </c>
    </row>
    <row r="3" spans="1:18">
      <c r="A3" s="74" t="s">
        <v>69</v>
      </c>
      <c r="B3" s="75">
        <f>จุฬาทั้งเดือน!$H$25</f>
        <v>505.2</v>
      </c>
      <c r="C3" s="76">
        <f>จุฬาทั้งเดือน!$M$25</f>
        <v>480</v>
      </c>
      <c r="D3" s="76">
        <f>จุฬาทั้งเดือน!$R$25</f>
        <v>464</v>
      </c>
      <c r="E3" s="75">
        <f>จุฬาทั้งเดือน!$W$25</f>
        <v>243.5</v>
      </c>
      <c r="F3" s="75">
        <f>จุฬาทั้งเดือน!$AB$25</f>
        <v>218</v>
      </c>
      <c r="G3" s="75">
        <f>จุฬาทั้งเดือน!$AG$25</f>
        <v>254</v>
      </c>
      <c r="H3" s="75">
        <f>จุฬาทั้งเดือน!$AL$25</f>
        <v>249.5</v>
      </c>
      <c r="I3" s="75">
        <f>จุฬาทั้งเดือน!$AQ$25</f>
        <v>240</v>
      </c>
      <c r="J3" s="76">
        <f>จุฬาทั้งเดือน!$AV$25</f>
        <v>396</v>
      </c>
      <c r="K3" s="76">
        <f>จุฬาทั้งเดือน!$BA$25</f>
        <v>395</v>
      </c>
      <c r="L3" s="76">
        <f>จุฬาทั้งเดือน!$BF$25</f>
        <v>561</v>
      </c>
      <c r="M3" s="75">
        <f>จุฬาทั้งเดือน!$BK$25</f>
        <v>216</v>
      </c>
      <c r="N3" s="140">
        <f>SUM(B3:M3)</f>
        <v>4222.2</v>
      </c>
      <c r="O3" s="77">
        <f>(N3+N5)</f>
        <v>6207.03</v>
      </c>
      <c r="P3" s="142">
        <f>O3*100/N7</f>
        <v>46.841019766407292</v>
      </c>
    </row>
    <row r="4" spans="1:18" ht="22.5" customHeight="1">
      <c r="A4" s="78" t="s">
        <v>72</v>
      </c>
      <c r="B4" s="79">
        <f>จุฬาทั้งเดือน!$H$8</f>
        <v>635.09999999999991</v>
      </c>
      <c r="C4" s="79">
        <f>จุฬาทั้งเดือน!$M$8</f>
        <v>825.9</v>
      </c>
      <c r="D4" s="79">
        <f>จุฬาทั้งเดือน!$R$8</f>
        <v>666.5</v>
      </c>
      <c r="E4" s="79">
        <f>จุฬาทั้งเดือน!$W$8</f>
        <v>332.73999999999995</v>
      </c>
      <c r="F4" s="79">
        <f>จุฬาทั้งเดือน!$AB$8</f>
        <v>444.8</v>
      </c>
      <c r="G4" s="79">
        <f>จุฬาทั้งเดือน!$AG$8</f>
        <v>678.3</v>
      </c>
      <c r="H4" s="79">
        <f>จุฬาทั้งเดือน!$AL$8</f>
        <v>770</v>
      </c>
      <c r="I4" s="79">
        <f>จุฬาทั้งเดือน!$AQ$8</f>
        <v>603.5</v>
      </c>
      <c r="J4" s="79">
        <f>จุฬาทั้งเดือน!$AV$8</f>
        <v>574.70000000000005</v>
      </c>
      <c r="K4" s="79">
        <f>จุฬาทั้งเดือน!$BA$8</f>
        <v>440.7</v>
      </c>
      <c r="L4" s="79">
        <f>จุฬาทั้งเดือน!$BF$8</f>
        <v>531</v>
      </c>
      <c r="M4" s="79">
        <f>จุฬาทั้งเดือน!$BK$8</f>
        <v>513</v>
      </c>
      <c r="N4" s="141">
        <f>SUM(B4:M4)</f>
        <v>7016.24</v>
      </c>
    </row>
    <row r="5" spans="1:18">
      <c r="A5" s="80" t="s">
        <v>18</v>
      </c>
      <c r="B5" s="81">
        <f>จุฬาทั้งเดือน!$H$16</f>
        <v>203.1</v>
      </c>
      <c r="C5" s="81">
        <f>จุฬาทั้งเดือน!$M$16</f>
        <v>160.6</v>
      </c>
      <c r="D5" s="81">
        <f>จุฬาทั้งเดือน!$R$16</f>
        <v>134.19999999999999</v>
      </c>
      <c r="E5" s="81">
        <f>จุฬาทั้งเดือน!$W$16</f>
        <v>51.57</v>
      </c>
      <c r="F5" s="81">
        <f>จุฬาทั้งเดือน!$AB$16</f>
        <v>91.499999999999986</v>
      </c>
      <c r="G5" s="81">
        <f>จุฬาทั้งเดือน!$AG$16</f>
        <v>135.89999999999998</v>
      </c>
      <c r="H5" s="81">
        <f>จุฬาทั้งเดือน!$AL$16</f>
        <v>119.3</v>
      </c>
      <c r="I5" s="81">
        <f>จุฬาทั้งเดือน!$AQ$16</f>
        <v>113.5</v>
      </c>
      <c r="J5" s="81">
        <f>จุฬาทั้งเดือน!$AV$16</f>
        <v>266.95000000000005</v>
      </c>
      <c r="K5" s="81">
        <f>จุฬาทั้งเดือน!$BA$16</f>
        <v>347.61</v>
      </c>
      <c r="L5" s="81">
        <f>จุฬาทั้งเดือน!$BF$16</f>
        <v>266.7</v>
      </c>
      <c r="M5" s="81">
        <f>จุฬาทั้งเดือน!$BK$16</f>
        <v>93.899999999999991</v>
      </c>
      <c r="N5" s="170">
        <f>SUM(B5:M5)</f>
        <v>1984.8300000000002</v>
      </c>
    </row>
    <row r="6" spans="1:18" s="176" customFormat="1">
      <c r="A6" s="174" t="s">
        <v>14</v>
      </c>
      <c r="B6" s="175">
        <f>จุฬาทั้งเดือน!$H$23</f>
        <v>0</v>
      </c>
      <c r="C6" s="175">
        <f>จุฬาทั้งเดือน!$M$23</f>
        <v>2.5</v>
      </c>
      <c r="D6" s="175">
        <f>จุฬาทั้งเดือน!$R$23</f>
        <v>5</v>
      </c>
      <c r="E6" s="175">
        <f>จุฬาทั้งเดือน!$W$23</f>
        <v>5</v>
      </c>
      <c r="F6" s="175">
        <f>จุฬาทั้งเดือน!$AB$23</f>
        <v>0</v>
      </c>
      <c r="G6" s="175">
        <f>จุฬาทั้งเดือน!$AG$23</f>
        <v>0</v>
      </c>
      <c r="H6" s="175">
        <f>จุฬาทั้งเดือน!$AL$23</f>
        <v>0</v>
      </c>
      <c r="I6" s="175">
        <f>จุฬาทั้งเดือน!$AQ$23</f>
        <v>0</v>
      </c>
      <c r="J6" s="175">
        <f>จุฬาทั้งเดือน!$AV$23</f>
        <v>5.3</v>
      </c>
      <c r="K6" s="175">
        <f>จุฬาทั้งเดือน!$BA$23</f>
        <v>10.200000000000001</v>
      </c>
      <c r="L6" s="175">
        <f>จุฬาทั้งเดือน!$BF$23</f>
        <v>0</v>
      </c>
      <c r="M6" s="175">
        <f>จุฬาทั้งเดือน!$BK$23</f>
        <v>0</v>
      </c>
      <c r="N6" s="190">
        <f>SUM(B6:M6)</f>
        <v>28</v>
      </c>
      <c r="O6" s="195">
        <f>SUM(N3:N6)</f>
        <v>13251.269999999999</v>
      </c>
    </row>
    <row r="7" spans="1:18" ht="25.5" customHeight="1">
      <c r="A7" s="82" t="s">
        <v>73</v>
      </c>
      <c r="B7" s="83">
        <f t="shared" ref="B7:L7" si="0">SUM(B3:B6)</f>
        <v>1343.3999999999999</v>
      </c>
      <c r="C7" s="83">
        <f t="shared" si="0"/>
        <v>1469</v>
      </c>
      <c r="D7" s="83">
        <f t="shared" si="0"/>
        <v>1269.7</v>
      </c>
      <c r="E7" s="83">
        <f t="shared" si="0"/>
        <v>632.81000000000006</v>
      </c>
      <c r="F7" s="83">
        <f t="shared" si="0"/>
        <v>754.3</v>
      </c>
      <c r="G7" s="83">
        <f t="shared" si="0"/>
        <v>1068.1999999999998</v>
      </c>
      <c r="H7" s="83">
        <f t="shared" si="0"/>
        <v>1138.8</v>
      </c>
      <c r="I7" s="83">
        <f t="shared" si="0"/>
        <v>957</v>
      </c>
      <c r="J7" s="83">
        <f t="shared" si="0"/>
        <v>1242.95</v>
      </c>
      <c r="K7" s="83">
        <f t="shared" si="0"/>
        <v>1193.51</v>
      </c>
      <c r="L7" s="83">
        <f t="shared" si="0"/>
        <v>1358.7</v>
      </c>
      <c r="M7" s="83">
        <f>SUM(M3:M6)</f>
        <v>822.9</v>
      </c>
      <c r="N7" s="171">
        <f>SUM(B7:M7)</f>
        <v>13251.27</v>
      </c>
      <c r="O7" s="84" t="s">
        <v>88</v>
      </c>
      <c r="P7" s="227" t="s">
        <v>74</v>
      </c>
      <c r="Q7" s="228"/>
      <c r="R7" s="229"/>
    </row>
    <row r="8" spans="1:18" ht="26.25" customHeight="1">
      <c r="A8" s="85" t="s">
        <v>77</v>
      </c>
      <c r="B8" s="86">
        <f>B5*100/B7</f>
        <v>15.118356409111211</v>
      </c>
      <c r="C8" s="86">
        <f t="shared" ref="C8:L8" si="1">C5*100/C7</f>
        <v>10.932607215793057</v>
      </c>
      <c r="D8" s="86">
        <f t="shared" si="1"/>
        <v>10.569425848625658</v>
      </c>
      <c r="E8" s="86">
        <f t="shared" si="1"/>
        <v>8.1493655283576416</v>
      </c>
      <c r="F8" s="86">
        <f t="shared" si="1"/>
        <v>12.130452074771309</v>
      </c>
      <c r="G8" s="86">
        <f t="shared" si="1"/>
        <v>12.722336641078449</v>
      </c>
      <c r="H8" s="86">
        <f t="shared" si="1"/>
        <v>10.475939585528627</v>
      </c>
      <c r="I8" s="86">
        <f t="shared" si="1"/>
        <v>11.859979101358412</v>
      </c>
      <c r="J8" s="86">
        <f t="shared" si="1"/>
        <v>21.477131018946864</v>
      </c>
      <c r="K8" s="86">
        <f t="shared" si="1"/>
        <v>29.12501780462669</v>
      </c>
      <c r="L8" s="86">
        <f t="shared" si="1"/>
        <v>19.629057187017001</v>
      </c>
      <c r="M8" s="86">
        <f>M5*100/M7</f>
        <v>11.410864017499089</v>
      </c>
      <c r="N8" s="86">
        <f>N5*100/N7</f>
        <v>14.978413389810941</v>
      </c>
      <c r="O8" s="87">
        <f>AVERAGE(B8:M8)</f>
        <v>14.466711036059499</v>
      </c>
      <c r="P8" s="230" t="s">
        <v>112</v>
      </c>
      <c r="Q8" s="231"/>
      <c r="R8" s="232"/>
    </row>
    <row r="9" spans="1:18" ht="26.25" customHeight="1">
      <c r="A9" s="85" t="s">
        <v>75</v>
      </c>
      <c r="B9" s="86">
        <f>B3*100/B7</f>
        <v>37.606074140241184</v>
      </c>
      <c r="C9" s="86">
        <f t="shared" ref="C9:M9" si="2">C3*100/C7</f>
        <v>32.675289312457451</v>
      </c>
      <c r="D9" s="86">
        <f t="shared" si="2"/>
        <v>36.544065527289909</v>
      </c>
      <c r="E9" s="86">
        <f t="shared" si="2"/>
        <v>38.47916436213081</v>
      </c>
      <c r="F9" s="86">
        <f t="shared" si="2"/>
        <v>28.900967784701049</v>
      </c>
      <c r="G9" s="86">
        <f t="shared" si="2"/>
        <v>23.778318666916313</v>
      </c>
      <c r="H9" s="86">
        <f t="shared" si="2"/>
        <v>21.90902704601335</v>
      </c>
      <c r="I9" s="86">
        <f t="shared" si="2"/>
        <v>25.078369905956112</v>
      </c>
      <c r="J9" s="86">
        <f t="shared" si="2"/>
        <v>31.859688643951888</v>
      </c>
      <c r="K9" s="86">
        <f t="shared" si="2"/>
        <v>33.09565902254694</v>
      </c>
      <c r="L9" s="86">
        <f t="shared" si="2"/>
        <v>41.289467873702804</v>
      </c>
      <c r="M9" s="86">
        <f t="shared" si="2"/>
        <v>26.248632883703973</v>
      </c>
      <c r="N9" s="86">
        <f>N3*100/N7</f>
        <v>31.862606376596354</v>
      </c>
      <c r="O9" s="87">
        <f t="shared" ref="O9:O12" si="3">AVERAGE(B9:M9)</f>
        <v>31.455393764134314</v>
      </c>
      <c r="P9" s="233"/>
      <c r="Q9" s="234"/>
      <c r="R9" s="235"/>
    </row>
    <row r="10" spans="1:18">
      <c r="A10" s="85" t="s">
        <v>76</v>
      </c>
      <c r="B10" s="86">
        <f>B4*100/B7</f>
        <v>47.275569450647609</v>
      </c>
      <c r="C10" s="86">
        <f t="shared" ref="C10:M10" si="4">C4*100/C7</f>
        <v>56.221919673247108</v>
      </c>
      <c r="D10" s="86">
        <f t="shared" si="4"/>
        <v>52.492714814523111</v>
      </c>
      <c r="E10" s="86">
        <f t="shared" si="4"/>
        <v>52.581343531233685</v>
      </c>
      <c r="F10" s="86">
        <f t="shared" si="4"/>
        <v>58.968580140527642</v>
      </c>
      <c r="G10" s="86">
        <f t="shared" si="4"/>
        <v>63.499344692005252</v>
      </c>
      <c r="H10" s="86">
        <f t="shared" si="4"/>
        <v>67.615033368458029</v>
      </c>
      <c r="I10" s="86">
        <f t="shared" si="4"/>
        <v>63.061650992685479</v>
      </c>
      <c r="J10" s="86">
        <f t="shared" si="4"/>
        <v>46.236775413331195</v>
      </c>
      <c r="K10" s="86">
        <f t="shared" si="4"/>
        <v>36.924701091737816</v>
      </c>
      <c r="L10" s="86">
        <f t="shared" si="4"/>
        <v>39.081474939280191</v>
      </c>
      <c r="M10" s="86">
        <f t="shared" si="4"/>
        <v>62.340503098796937</v>
      </c>
      <c r="N10" s="86">
        <f>N4*100/N7</f>
        <v>52.947679731829474</v>
      </c>
      <c r="O10" s="87">
        <f t="shared" si="3"/>
        <v>53.85830093387284</v>
      </c>
    </row>
    <row r="11" spans="1:18">
      <c r="A11" s="198" t="s">
        <v>113</v>
      </c>
      <c r="B11" s="86">
        <f>B6*100/B7</f>
        <v>0</v>
      </c>
      <c r="C11" s="86">
        <f t="shared" ref="C11:M11" si="5">C6*100/C7</f>
        <v>0.17018379850238258</v>
      </c>
      <c r="D11" s="86">
        <f t="shared" si="5"/>
        <v>0.39379380956131366</v>
      </c>
      <c r="E11" s="86">
        <f t="shared" si="5"/>
        <v>0.79012657827784005</v>
      </c>
      <c r="F11" s="86">
        <f t="shared" si="5"/>
        <v>0</v>
      </c>
      <c r="G11" s="86">
        <f t="shared" si="5"/>
        <v>0</v>
      </c>
      <c r="H11" s="86">
        <f t="shared" si="5"/>
        <v>0</v>
      </c>
      <c r="I11" s="86">
        <f t="shared" si="5"/>
        <v>0</v>
      </c>
      <c r="J11" s="86">
        <f t="shared" si="5"/>
        <v>0.42640492377006312</v>
      </c>
      <c r="K11" s="86">
        <f t="shared" si="5"/>
        <v>0.85462208108855409</v>
      </c>
      <c r="L11" s="86">
        <f t="shared" si="5"/>
        <v>0</v>
      </c>
      <c r="M11" s="86">
        <f t="shared" si="5"/>
        <v>0</v>
      </c>
      <c r="N11" s="86">
        <f>N6*100/N7</f>
        <v>0.21130050176322721</v>
      </c>
      <c r="O11" s="87">
        <f t="shared" si="3"/>
        <v>0.21959426593334616</v>
      </c>
    </row>
    <row r="12" spans="1:18" s="90" customFormat="1">
      <c r="A12" s="88" t="s">
        <v>78</v>
      </c>
      <c r="B12" s="89">
        <f>(B5+B3)*100/B7</f>
        <v>52.724430549352398</v>
      </c>
      <c r="C12" s="89">
        <f>(C5+C3)*100/C7</f>
        <v>43.607896528250514</v>
      </c>
      <c r="D12" s="89">
        <f t="shared" ref="D12:M12" si="6">(D5+D3)*100/D7</f>
        <v>47.113491375915572</v>
      </c>
      <c r="E12" s="89">
        <f t="shared" si="6"/>
        <v>46.628529890488451</v>
      </c>
      <c r="F12" s="89">
        <f t="shared" si="6"/>
        <v>41.031419859472358</v>
      </c>
      <c r="G12" s="89">
        <f t="shared" si="6"/>
        <v>36.500655307994762</v>
      </c>
      <c r="H12" s="89">
        <f t="shared" si="6"/>
        <v>32.384966631541978</v>
      </c>
      <c r="I12" s="89">
        <f t="shared" si="6"/>
        <v>36.938349007314521</v>
      </c>
      <c r="J12" s="89">
        <f t="shared" si="6"/>
        <v>53.336819662898748</v>
      </c>
      <c r="K12" s="89">
        <f t="shared" si="6"/>
        <v>62.220676827173634</v>
      </c>
      <c r="L12" s="89">
        <f t="shared" si="6"/>
        <v>60.918525060719801</v>
      </c>
      <c r="M12" s="89">
        <f t="shared" si="6"/>
        <v>37.659496901203056</v>
      </c>
      <c r="N12" s="172">
        <f>(N5+N3)*100/N7</f>
        <v>46.841019766407292</v>
      </c>
      <c r="O12" s="87">
        <f t="shared" si="3"/>
        <v>45.922104800193814</v>
      </c>
    </row>
  </sheetData>
  <mergeCells count="4">
    <mergeCell ref="A1:A2"/>
    <mergeCell ref="B1:M1"/>
    <mergeCell ref="P7:R7"/>
    <mergeCell ref="P8:R9"/>
  </mergeCells>
  <pageMargins left="0.21" right="0.31" top="0.53" bottom="1" header="0.5" footer="0.5"/>
  <pageSetup paperSize="9" orientation="landscape" r:id="rId1"/>
  <headerFooter alignWithMargins="0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8A08-F3B2-4CA9-8630-20C084BD4AA7}">
  <dimension ref="A1:G12"/>
  <sheetViews>
    <sheetView zoomScaleNormal="100" workbookViewId="0">
      <selection activeCell="F3" sqref="F3"/>
    </sheetView>
  </sheetViews>
  <sheetFormatPr defaultRowHeight="33.6" customHeight="1"/>
  <cols>
    <col min="1" max="1" width="47.109375" customWidth="1"/>
    <col min="2" max="2" width="20" customWidth="1"/>
    <col min="3" max="6" width="21.44140625" customWidth="1"/>
    <col min="7" max="7" width="34.77734375" customWidth="1"/>
  </cols>
  <sheetData>
    <row r="1" spans="1:7" ht="33.6" customHeight="1">
      <c r="A1" s="208" t="s">
        <v>1</v>
      </c>
      <c r="B1" s="209" t="s">
        <v>81</v>
      </c>
      <c r="C1" s="210"/>
      <c r="D1" s="210"/>
      <c r="E1" s="210"/>
      <c r="F1" s="211"/>
      <c r="G1" s="143" t="s">
        <v>82</v>
      </c>
    </row>
    <row r="2" spans="1:7" ht="33.6" customHeight="1">
      <c r="A2" s="208"/>
      <c r="B2" s="143">
        <v>2564</v>
      </c>
      <c r="C2" s="143">
        <v>2565</v>
      </c>
      <c r="D2" s="143">
        <v>2566</v>
      </c>
      <c r="E2" s="143">
        <v>2567</v>
      </c>
      <c r="F2" s="143">
        <v>2568</v>
      </c>
      <c r="G2" s="143" t="s">
        <v>83</v>
      </c>
    </row>
    <row r="3" spans="1:7" ht="33.6" customHeight="1">
      <c r="A3" s="144" t="s">
        <v>84</v>
      </c>
      <c r="B3" s="145">
        <v>404.5</v>
      </c>
      <c r="C3" s="145">
        <v>3355</v>
      </c>
      <c r="D3" s="146">
        <v>1690.8</v>
      </c>
      <c r="E3" s="147">
        <v>1999.4</v>
      </c>
      <c r="F3" s="147">
        <f>จุฬาทั้งเดือน!$B$5</f>
        <v>1216.2</v>
      </c>
      <c r="G3" s="148">
        <f t="shared" ref="G3:G9" si="0">(F3-E3)*100/E3</f>
        <v>-39.171751525457637</v>
      </c>
    </row>
    <row r="4" spans="1:7" ht="33.6" customHeight="1">
      <c r="A4" s="149" t="s">
        <v>85</v>
      </c>
      <c r="B4" s="204">
        <v>4570</v>
      </c>
      <c r="C4" s="150">
        <v>1960</v>
      </c>
      <c r="D4" s="151">
        <v>2195</v>
      </c>
      <c r="E4" s="152">
        <v>2741</v>
      </c>
      <c r="F4" s="152">
        <f>จุฬาทั้งเดือน!$B$24</f>
        <v>3006</v>
      </c>
      <c r="G4" s="153">
        <f t="shared" si="0"/>
        <v>9.6680043779642464</v>
      </c>
    </row>
    <row r="5" spans="1:7" ht="33.6" customHeight="1">
      <c r="A5" s="154" t="s">
        <v>86</v>
      </c>
      <c r="B5" s="205">
        <v>5237.7</v>
      </c>
      <c r="C5" s="155">
        <v>6637.6</v>
      </c>
      <c r="D5" s="156">
        <v>7253.5</v>
      </c>
      <c r="E5" s="157">
        <v>7174.45</v>
      </c>
      <c r="F5" s="157">
        <f>'คำนวณ%'!$N$4</f>
        <v>7016.24</v>
      </c>
      <c r="G5" s="158">
        <f t="shared" si="0"/>
        <v>-2.2051864602861548</v>
      </c>
    </row>
    <row r="6" spans="1:7" ht="33.6" customHeight="1">
      <c r="A6" s="159" t="s">
        <v>87</v>
      </c>
      <c r="B6" s="168">
        <v>2097.71</v>
      </c>
      <c r="C6" s="160">
        <v>699.7</v>
      </c>
      <c r="D6" s="161">
        <v>7869.4</v>
      </c>
      <c r="E6" s="162">
        <v>3081.6</v>
      </c>
      <c r="F6" s="162">
        <f>'คำนวณ%'!$N$5</f>
        <v>1984.8300000000002</v>
      </c>
      <c r="G6" s="196">
        <f t="shared" si="0"/>
        <v>-35.590926791277248</v>
      </c>
    </row>
    <row r="7" spans="1:7" s="194" customFormat="1" ht="33.6" customHeight="1">
      <c r="A7" s="192" t="s">
        <v>110</v>
      </c>
      <c r="B7" s="206" t="s">
        <v>111</v>
      </c>
      <c r="C7" s="191" t="s">
        <v>111</v>
      </c>
      <c r="D7" s="191" t="s">
        <v>111</v>
      </c>
      <c r="E7" s="191">
        <v>37.200000000000003</v>
      </c>
      <c r="F7" s="193">
        <f>'คำนวณ%'!$N$6</f>
        <v>28</v>
      </c>
      <c r="G7" s="196">
        <f t="shared" si="0"/>
        <v>-24.731182795698928</v>
      </c>
    </row>
    <row r="8" spans="1:7" ht="33.6" customHeight="1">
      <c r="A8" s="163" t="s">
        <v>73</v>
      </c>
      <c r="B8" s="163">
        <v>12309.91</v>
      </c>
      <c r="C8" s="164">
        <v>12652.300000000001</v>
      </c>
      <c r="D8" s="164">
        <v>19008.699999999997</v>
      </c>
      <c r="E8" s="164">
        <v>15033.65</v>
      </c>
      <c r="F8" s="164">
        <f>SUM(F3:F7)</f>
        <v>13251.269999999999</v>
      </c>
      <c r="G8" s="197">
        <f t="shared" si="0"/>
        <v>-11.855936515749676</v>
      </c>
    </row>
    <row r="9" spans="1:7" ht="33.6" customHeight="1">
      <c r="A9" s="165" t="s">
        <v>77</v>
      </c>
      <c r="B9" s="166">
        <f t="shared" ref="B9:E9" si="1">B6*100/B8</f>
        <v>17.040823206668449</v>
      </c>
      <c r="C9" s="166">
        <f t="shared" si="1"/>
        <v>5.5302198019332449</v>
      </c>
      <c r="D9" s="166">
        <f t="shared" si="1"/>
        <v>41.398938380846673</v>
      </c>
      <c r="E9" s="166">
        <f t="shared" si="1"/>
        <v>20.498016117177134</v>
      </c>
      <c r="F9" s="166">
        <f>F6*100/F8</f>
        <v>14.978413389810942</v>
      </c>
      <c r="G9" s="167">
        <f t="shared" si="0"/>
        <v>-26.927497255409119</v>
      </c>
    </row>
    <row r="10" spans="1:7" ht="33.6" customHeight="1">
      <c r="A10" s="165" t="s">
        <v>75</v>
      </c>
      <c r="B10" s="166">
        <f t="shared" ref="B10:E10" si="2">(B4+B3)*100/B8</f>
        <v>40.410531027440491</v>
      </c>
      <c r="C10" s="166">
        <f t="shared" si="2"/>
        <v>42.008172427147628</v>
      </c>
      <c r="D10" s="166">
        <f t="shared" si="2"/>
        <v>20.442218563079013</v>
      </c>
      <c r="E10" s="166">
        <f t="shared" si="2"/>
        <v>31.531930036950438</v>
      </c>
      <c r="F10" s="166">
        <f>(F4+F3)*100/F8</f>
        <v>31.862606376596361</v>
      </c>
      <c r="G10" s="167">
        <f t="shared" ref="G10:G12" si="3">(F10-E10)*100/E10</f>
        <v>1.0487031376082023</v>
      </c>
    </row>
    <row r="11" spans="1:7" ht="33.6" customHeight="1">
      <c r="A11" s="165" t="s">
        <v>76</v>
      </c>
      <c r="B11" s="166">
        <f t="shared" ref="B11:E11" si="4">B5*100/B8</f>
        <v>42.54864576589106</v>
      </c>
      <c r="C11" s="166">
        <f t="shared" si="4"/>
        <v>52.461607770919116</v>
      </c>
      <c r="D11" s="166">
        <f t="shared" si="4"/>
        <v>38.158843056074332</v>
      </c>
      <c r="E11" s="166">
        <f t="shared" si="4"/>
        <v>47.722608947261641</v>
      </c>
      <c r="F11" s="166">
        <f>F5*100/F8</f>
        <v>52.947679731829481</v>
      </c>
      <c r="G11" s="167">
        <f>(F11-E11)*100/E11</f>
        <v>10.948837248906649</v>
      </c>
    </row>
    <row r="12" spans="1:7" ht="33.6" customHeight="1">
      <c r="A12" s="168" t="s">
        <v>78</v>
      </c>
      <c r="B12" s="168">
        <v>57.45</v>
      </c>
      <c r="C12" s="168">
        <v>47.54</v>
      </c>
      <c r="D12" s="161">
        <v>61.84</v>
      </c>
      <c r="E12" s="202">
        <v>52.029946154127572</v>
      </c>
      <c r="F12" s="169">
        <f>(F3+F4+F6)*100/F8</f>
        <v>46.8410197664073</v>
      </c>
      <c r="G12" s="196">
        <f t="shared" si="3"/>
        <v>-9.9729612872348348</v>
      </c>
    </row>
  </sheetData>
  <mergeCells count="2">
    <mergeCell ref="A1:A2"/>
    <mergeCell ref="B1:F1"/>
  </mergeCells>
  <pageMargins left="0.35433070866141736" right="0.35433070866141736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26"/>
  <sheetViews>
    <sheetView tabSelected="1" zoomScale="65" zoomScaleNormal="6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31" sqref="K31"/>
    </sheetView>
  </sheetViews>
  <sheetFormatPr defaultRowHeight="25.2" customHeight="1"/>
  <cols>
    <col min="1" max="1" width="35.44140625" style="50" customWidth="1"/>
    <col min="2" max="2" width="15.44140625" style="50" customWidth="1"/>
    <col min="3" max="3" width="12.88671875" style="50" customWidth="1"/>
    <col min="4" max="7" width="9" style="55" bestFit="1" customWidth="1"/>
    <col min="8" max="8" width="9.33203125" style="55" bestFit="1" customWidth="1"/>
    <col min="9" max="12" width="9" style="55" bestFit="1" customWidth="1"/>
    <col min="13" max="13" width="9.21875" style="55" bestFit="1" customWidth="1"/>
    <col min="14" max="14" width="11.109375" style="56" customWidth="1"/>
    <col min="15" max="17" width="9" style="56" bestFit="1" customWidth="1"/>
    <col min="18" max="18" width="9.33203125" style="56" bestFit="1" customWidth="1"/>
    <col min="19" max="24" width="9" style="56" bestFit="1" customWidth="1"/>
    <col min="25" max="25" width="9.21875" style="56" bestFit="1" customWidth="1"/>
    <col min="26" max="27" width="9" style="56" bestFit="1" customWidth="1"/>
    <col min="28" max="28" width="9.44140625" style="56" bestFit="1" customWidth="1"/>
    <col min="29" max="29" width="9.33203125" style="56" customWidth="1"/>
    <col min="30" max="32" width="9" style="56" bestFit="1" customWidth="1"/>
    <col min="33" max="33" width="9.6640625" style="56" bestFit="1" customWidth="1"/>
    <col min="34" max="37" width="9" style="56" bestFit="1" customWidth="1"/>
    <col min="38" max="38" width="9.6640625" style="56" customWidth="1"/>
    <col min="39" max="39" width="9.33203125" style="56" customWidth="1"/>
    <col min="40" max="42" width="9" style="56" bestFit="1" customWidth="1"/>
    <col min="43" max="43" width="9.44140625" style="56" bestFit="1" customWidth="1"/>
    <col min="44" max="47" width="9" style="56" bestFit="1" customWidth="1"/>
    <col min="48" max="48" width="9.44140625" style="56" bestFit="1" customWidth="1"/>
    <col min="49" max="57" width="9" style="56" bestFit="1" customWidth="1"/>
    <col min="58" max="58" width="9.33203125" style="56" bestFit="1" customWidth="1"/>
    <col min="59" max="63" width="9" style="56" bestFit="1" customWidth="1"/>
    <col min="64" max="64" width="9" style="50" customWidth="1"/>
    <col min="65" max="16384" width="8.88671875" style="50"/>
  </cols>
  <sheetData>
    <row r="1" spans="1:63" s="51" customFormat="1" ht="25.2" customHeight="1">
      <c r="A1" s="237" t="s">
        <v>1</v>
      </c>
      <c r="B1" s="237" t="s">
        <v>145</v>
      </c>
      <c r="C1" s="237" t="s">
        <v>80</v>
      </c>
      <c r="D1" s="236" t="s">
        <v>55</v>
      </c>
      <c r="E1" s="236"/>
      <c r="F1" s="236"/>
      <c r="G1" s="236"/>
      <c r="H1" s="236"/>
      <c r="I1" s="236" t="s">
        <v>56</v>
      </c>
      <c r="J1" s="236"/>
      <c r="K1" s="236"/>
      <c r="L1" s="236"/>
      <c r="M1" s="54"/>
      <c r="N1" s="236" t="s">
        <v>57</v>
      </c>
      <c r="O1" s="236"/>
      <c r="P1" s="236"/>
      <c r="Q1" s="236"/>
      <c r="R1" s="54"/>
      <c r="S1" s="236" t="s">
        <v>58</v>
      </c>
      <c r="T1" s="236"/>
      <c r="U1" s="236"/>
      <c r="V1" s="236"/>
      <c r="W1" s="54"/>
      <c r="X1" s="236" t="s">
        <v>59</v>
      </c>
      <c r="Y1" s="236"/>
      <c r="Z1" s="236"/>
      <c r="AA1" s="236"/>
      <c r="AB1" s="54"/>
      <c r="AC1" s="236" t="s">
        <v>60</v>
      </c>
      <c r="AD1" s="236"/>
      <c r="AE1" s="236"/>
      <c r="AF1" s="236"/>
      <c r="AG1" s="54"/>
      <c r="AH1" s="236" t="s">
        <v>61</v>
      </c>
      <c r="AI1" s="236"/>
      <c r="AJ1" s="236"/>
      <c r="AK1" s="236"/>
      <c r="AL1" s="54"/>
      <c r="AM1" s="236" t="s">
        <v>62</v>
      </c>
      <c r="AN1" s="236"/>
      <c r="AO1" s="236"/>
      <c r="AP1" s="236"/>
      <c r="AQ1" s="54"/>
      <c r="AR1" s="236" t="s">
        <v>63</v>
      </c>
      <c r="AS1" s="236"/>
      <c r="AT1" s="236"/>
      <c r="AU1" s="236"/>
      <c r="AV1" s="54"/>
      <c r="AW1" s="236" t="s">
        <v>64</v>
      </c>
      <c r="AX1" s="236"/>
      <c r="AY1" s="236"/>
      <c r="AZ1" s="236"/>
      <c r="BA1" s="54"/>
      <c r="BB1" s="236" t="s">
        <v>65</v>
      </c>
      <c r="BC1" s="236"/>
      <c r="BD1" s="236"/>
      <c r="BE1" s="236"/>
      <c r="BF1" s="54"/>
      <c r="BG1" s="236" t="s">
        <v>66</v>
      </c>
      <c r="BH1" s="236"/>
      <c r="BI1" s="236"/>
      <c r="BJ1" s="236"/>
      <c r="BK1" s="96"/>
    </row>
    <row r="2" spans="1:63" s="60" customFormat="1" ht="25.2" customHeight="1">
      <c r="A2" s="237"/>
      <c r="B2" s="237"/>
      <c r="C2" s="237"/>
      <c r="D2" s="59" t="s">
        <v>34</v>
      </c>
      <c r="E2" s="59" t="s">
        <v>53</v>
      </c>
      <c r="F2" s="59" t="s">
        <v>35</v>
      </c>
      <c r="G2" s="59" t="s">
        <v>36</v>
      </c>
      <c r="H2" s="59" t="s">
        <v>67</v>
      </c>
      <c r="I2" s="59" t="s">
        <v>34</v>
      </c>
      <c r="J2" s="59" t="s">
        <v>53</v>
      </c>
      <c r="K2" s="59" t="s">
        <v>35</v>
      </c>
      <c r="L2" s="59" t="s">
        <v>36</v>
      </c>
      <c r="M2" s="59" t="s">
        <v>67</v>
      </c>
      <c r="N2" s="59" t="s">
        <v>34</v>
      </c>
      <c r="O2" s="59" t="s">
        <v>53</v>
      </c>
      <c r="P2" s="59" t="s">
        <v>35</v>
      </c>
      <c r="Q2" s="59" t="s">
        <v>36</v>
      </c>
      <c r="R2" s="59" t="s">
        <v>67</v>
      </c>
      <c r="S2" s="59" t="s">
        <v>34</v>
      </c>
      <c r="T2" s="59" t="s">
        <v>53</v>
      </c>
      <c r="U2" s="59" t="s">
        <v>35</v>
      </c>
      <c r="V2" s="59" t="s">
        <v>36</v>
      </c>
      <c r="W2" s="59" t="s">
        <v>67</v>
      </c>
      <c r="X2" s="59" t="s">
        <v>34</v>
      </c>
      <c r="Y2" s="59" t="s">
        <v>53</v>
      </c>
      <c r="Z2" s="59" t="s">
        <v>35</v>
      </c>
      <c r="AA2" s="59" t="s">
        <v>36</v>
      </c>
      <c r="AB2" s="59" t="s">
        <v>67</v>
      </c>
      <c r="AC2" s="59" t="s">
        <v>34</v>
      </c>
      <c r="AD2" s="59" t="s">
        <v>53</v>
      </c>
      <c r="AE2" s="59" t="s">
        <v>35</v>
      </c>
      <c r="AF2" s="59" t="s">
        <v>36</v>
      </c>
      <c r="AG2" s="59" t="s">
        <v>67</v>
      </c>
      <c r="AH2" s="59" t="s">
        <v>34</v>
      </c>
      <c r="AI2" s="59" t="s">
        <v>53</v>
      </c>
      <c r="AJ2" s="59" t="s">
        <v>35</v>
      </c>
      <c r="AK2" s="59" t="s">
        <v>36</v>
      </c>
      <c r="AL2" s="59" t="s">
        <v>67</v>
      </c>
      <c r="AM2" s="59" t="s">
        <v>34</v>
      </c>
      <c r="AN2" s="59" t="s">
        <v>53</v>
      </c>
      <c r="AO2" s="59" t="s">
        <v>35</v>
      </c>
      <c r="AP2" s="59" t="s">
        <v>36</v>
      </c>
      <c r="AQ2" s="59" t="s">
        <v>67</v>
      </c>
      <c r="AR2" s="59" t="s">
        <v>34</v>
      </c>
      <c r="AS2" s="59" t="s">
        <v>53</v>
      </c>
      <c r="AT2" s="59" t="s">
        <v>35</v>
      </c>
      <c r="AU2" s="59" t="s">
        <v>36</v>
      </c>
      <c r="AV2" s="59" t="s">
        <v>67</v>
      </c>
      <c r="AW2" s="59" t="s">
        <v>34</v>
      </c>
      <c r="AX2" s="59" t="s">
        <v>53</v>
      </c>
      <c r="AY2" s="59" t="s">
        <v>35</v>
      </c>
      <c r="AZ2" s="59" t="s">
        <v>36</v>
      </c>
      <c r="BA2" s="59" t="s">
        <v>67</v>
      </c>
      <c r="BB2" s="59" t="s">
        <v>34</v>
      </c>
      <c r="BC2" s="59" t="s">
        <v>53</v>
      </c>
      <c r="BD2" s="59" t="s">
        <v>35</v>
      </c>
      <c r="BE2" s="59" t="s">
        <v>36</v>
      </c>
      <c r="BF2" s="59" t="s">
        <v>67</v>
      </c>
      <c r="BG2" s="59" t="s">
        <v>34</v>
      </c>
      <c r="BH2" s="59" t="s">
        <v>53</v>
      </c>
      <c r="BI2" s="59" t="s">
        <v>35</v>
      </c>
      <c r="BJ2" s="59" t="s">
        <v>36</v>
      </c>
      <c r="BK2" s="59" t="s">
        <v>67</v>
      </c>
    </row>
    <row r="3" spans="1:63" s="68" customFormat="1" ht="25.2" customHeight="1">
      <c r="A3" s="69" t="s">
        <v>23</v>
      </c>
      <c r="B3" s="65">
        <f>H3+M3+R3+W3+AB3+AG3+AL3+AQ3+AV3+BA3+BF3+BK3</f>
        <v>0</v>
      </c>
      <c r="C3" s="65"/>
      <c r="D3" s="66">
        <f>มกรา!AG4</f>
        <v>0</v>
      </c>
      <c r="E3" s="100">
        <f>มกรา!AG30</f>
        <v>0</v>
      </c>
      <c r="F3" s="66">
        <f>มกรา!AG57</f>
        <v>0</v>
      </c>
      <c r="G3" s="66">
        <f>มกรา!AG85</f>
        <v>0</v>
      </c>
      <c r="H3" s="66">
        <f>กุมภา!AG85</f>
        <v>0</v>
      </c>
      <c r="I3" s="66">
        <f>กุมภา!AG4</f>
        <v>0</v>
      </c>
      <c r="J3" s="66">
        <f>กุมภา!AG30</f>
        <v>0</v>
      </c>
      <c r="K3" s="66">
        <f>กุมภา!AG57</f>
        <v>0</v>
      </c>
      <c r="L3" s="66">
        <f>กุมภา!AG85</f>
        <v>0</v>
      </c>
      <c r="M3" s="66">
        <f>SUM(I3:L3)</f>
        <v>0</v>
      </c>
      <c r="N3" s="67">
        <f>'มี.ค. 68'!AG4</f>
        <v>0</v>
      </c>
      <c r="O3" s="67">
        <f>'มี.ค. 68'!AG30</f>
        <v>0</v>
      </c>
      <c r="P3" s="67">
        <f>'มี.ค. 68'!AG57</f>
        <v>0</v>
      </c>
      <c r="Q3" s="67">
        <f>'มี.ค. 68'!AG85</f>
        <v>0</v>
      </c>
      <c r="R3" s="66">
        <f>SUM(N3:Q3)</f>
        <v>0</v>
      </c>
      <c r="S3" s="67">
        <f>'เม.ย. 68'!AG4</f>
        <v>0</v>
      </c>
      <c r="T3" s="67">
        <f>'เม.ย. 68'!AG30</f>
        <v>0</v>
      </c>
      <c r="U3" s="67">
        <f>'เม.ย. 68'!AG57</f>
        <v>0</v>
      </c>
      <c r="V3" s="67">
        <f>'เม.ย. 68'!AG85</f>
        <v>0</v>
      </c>
      <c r="W3" s="66">
        <f>SUM(S3:V3)</f>
        <v>0</v>
      </c>
      <c r="X3" s="67">
        <f>'พ.ค. 68'!AG4</f>
        <v>0</v>
      </c>
      <c r="Y3" s="67">
        <f>'พ.ค. 68'!AG30</f>
        <v>0</v>
      </c>
      <c r="Z3" s="67">
        <f>'พ.ค. 68'!AG57</f>
        <v>0</v>
      </c>
      <c r="AA3" s="67">
        <f>'พ.ค. 68'!AG85</f>
        <v>0</v>
      </c>
      <c r="AB3" s="66">
        <f>SUM(X3:AA3)</f>
        <v>0</v>
      </c>
      <c r="AC3" s="67">
        <f>'มิ.ย. 68'!AG4</f>
        <v>0</v>
      </c>
      <c r="AD3" s="67">
        <f>'มิ.ย. 68'!AG30</f>
        <v>0</v>
      </c>
      <c r="AE3" s="67">
        <f>'มิ.ย. 68'!AG57</f>
        <v>0</v>
      </c>
      <c r="AF3" s="67">
        <f>'มิ.ย. 68'!AG85</f>
        <v>0</v>
      </c>
      <c r="AG3" s="66">
        <f>SUM(AC3:AF3)</f>
        <v>0</v>
      </c>
      <c r="AH3" s="67">
        <f>'ก.ค. 68'!AG4</f>
        <v>0</v>
      </c>
      <c r="AI3" s="67">
        <f>'ก.ค. 68'!AG30</f>
        <v>0</v>
      </c>
      <c r="AJ3" s="67">
        <f>'ก.ค. 68'!AG57</f>
        <v>0</v>
      </c>
      <c r="AK3" s="67">
        <f>'ก.ค. 68'!AG85</f>
        <v>0</v>
      </c>
      <c r="AL3" s="66">
        <f>SUM(AH3:AK3)</f>
        <v>0</v>
      </c>
      <c r="AM3" s="67">
        <f>'ส.ค. 68'!AG4</f>
        <v>0</v>
      </c>
      <c r="AN3" s="67">
        <f>'ส.ค. 68'!AG30</f>
        <v>0</v>
      </c>
      <c r="AO3" s="67">
        <f>'ส.ค. 68'!AG57</f>
        <v>0</v>
      </c>
      <c r="AP3" s="67">
        <f>'ส.ค. 68'!AG85</f>
        <v>0</v>
      </c>
      <c r="AQ3" s="66">
        <f>SUM(AM3:AP3)</f>
        <v>0</v>
      </c>
      <c r="AR3" s="67">
        <f>'ก.ย. 68'!AG4</f>
        <v>0</v>
      </c>
      <c r="AS3" s="67">
        <f>'ก.ย. 68'!AG30</f>
        <v>0</v>
      </c>
      <c r="AT3" s="67">
        <f>'ก.ย. 68'!AG57</f>
        <v>0</v>
      </c>
      <c r="AU3" s="67">
        <f>'ก.ย. 68'!AG85</f>
        <v>0</v>
      </c>
      <c r="AV3" s="66">
        <f>SUM(AR3:AU3)</f>
        <v>0</v>
      </c>
      <c r="AW3" s="67">
        <f>'ต.ค. 68'!AG4</f>
        <v>0</v>
      </c>
      <c r="AX3" s="67">
        <f>'ต.ค. 68'!AG30</f>
        <v>0</v>
      </c>
      <c r="AY3" s="67">
        <f>'ต.ค. 68'!AG57</f>
        <v>0</v>
      </c>
      <c r="AZ3" s="67">
        <f>'ต.ค. 68'!AG85</f>
        <v>0</v>
      </c>
      <c r="BA3" s="66">
        <f>SUM(AW3:AZ3)</f>
        <v>0</v>
      </c>
      <c r="BB3" s="67">
        <f t="shared" ref="BB3:BB22" si="0">BC3</f>
        <v>0</v>
      </c>
      <c r="BC3" s="67">
        <f>'พ.ย. 68'!AG30</f>
        <v>0</v>
      </c>
      <c r="BD3" s="67">
        <f>'พ.ย. 68'!AG56</f>
        <v>0</v>
      </c>
      <c r="BE3" s="67">
        <f>'พ.ย. 68'!AG85</f>
        <v>0</v>
      </c>
      <c r="BF3" s="66">
        <f>SUM(BB3:BE3)</f>
        <v>0</v>
      </c>
      <c r="BG3" s="67">
        <f>'ธ.ค. 68'!AG4</f>
        <v>0</v>
      </c>
      <c r="BH3" s="67">
        <f>'ธ.ค. 68'!AG30</f>
        <v>0</v>
      </c>
      <c r="BI3" s="67">
        <f>'ธ.ค. 68'!AG57</f>
        <v>0</v>
      </c>
      <c r="BJ3" s="67">
        <f>'ธ.ค. 68'!AG85</f>
        <v>0</v>
      </c>
      <c r="BK3">
        <f>'ธ.ค. 68'!AG30</f>
        <v>0</v>
      </c>
    </row>
    <row r="4" spans="1:63" ht="25.2" customHeight="1">
      <c r="A4" s="46" t="s">
        <v>38</v>
      </c>
      <c r="B4" s="61">
        <f>H4+M4+R4+W4+AB4+AG4+AL4+AQ4+AV4+BA4+BF4+BK4</f>
        <v>6989.8399999999992</v>
      </c>
      <c r="C4" s="61">
        <f>B4*100/B26</f>
        <v>52.748453544452715</v>
      </c>
      <c r="D4" s="57">
        <f>มกรา!AG5</f>
        <v>256</v>
      </c>
      <c r="E4" s="57">
        <f>มกรา!AG31</f>
        <v>101.8</v>
      </c>
      <c r="F4" s="57">
        <f>มกรา!AG58</f>
        <v>189.5</v>
      </c>
      <c r="G4" s="57">
        <f>มกรา!AG86</f>
        <v>83</v>
      </c>
      <c r="H4" s="57">
        <f>SUM(D4:G4)</f>
        <v>630.29999999999995</v>
      </c>
      <c r="I4" s="57">
        <f>กุมภา!AG5</f>
        <v>391</v>
      </c>
      <c r="J4" s="57">
        <f>กุมภา!AG31</f>
        <v>59.9</v>
      </c>
      <c r="K4" s="57">
        <f>กุมภา!AG58</f>
        <v>208</v>
      </c>
      <c r="L4" s="57">
        <f>กุมภา!BL86</f>
        <v>162.5</v>
      </c>
      <c r="M4" s="57">
        <f>SUM(I4:L4)</f>
        <v>821.4</v>
      </c>
      <c r="N4" s="58">
        <f>'มี.ค. 68'!AG5</f>
        <v>393</v>
      </c>
      <c r="O4" s="58">
        <f>'มี.ค. 68'!AG31</f>
        <v>78</v>
      </c>
      <c r="P4" s="58">
        <f>'มี.ค. 68'!AG58</f>
        <v>138</v>
      </c>
      <c r="Q4" s="58">
        <f>'มี.ค. 68'!AG86</f>
        <v>57.5</v>
      </c>
      <c r="R4" s="57">
        <f>SUM(N4:Q4)</f>
        <v>666.5</v>
      </c>
      <c r="S4" s="58">
        <f>'เม.ย. 68'!AG5</f>
        <v>180</v>
      </c>
      <c r="T4" s="58">
        <f>'เม.ย. 68'!AG31</f>
        <v>22.04</v>
      </c>
      <c r="U4" s="58">
        <f>'เม.ย. 68'!AG58</f>
        <v>116</v>
      </c>
      <c r="V4" s="58">
        <f>'เม.ย. 68'!AG86</f>
        <v>13.7</v>
      </c>
      <c r="W4" s="57">
        <f>SUM(S4:V4)</f>
        <v>331.73999999999995</v>
      </c>
      <c r="X4" s="58">
        <f>'พ.ค. 68'!AG5</f>
        <v>203.8</v>
      </c>
      <c r="Y4" s="58">
        <f>'พ.ค. 68'!AG31</f>
        <v>34.799999999999997</v>
      </c>
      <c r="Z4" s="58">
        <f>'พ.ค. 68'!AG58</f>
        <v>166.5</v>
      </c>
      <c r="AA4" s="58">
        <f>'พ.ค. 68'!AG86</f>
        <v>34.5</v>
      </c>
      <c r="AB4" s="57">
        <f>SUM(X4:AA4)</f>
        <v>439.6</v>
      </c>
      <c r="AC4" s="58">
        <f>'มิ.ย. 68'!AG5</f>
        <v>413</v>
      </c>
      <c r="AD4" s="58">
        <f>'มิ.ย. 68'!AG31</f>
        <v>37.299999999999997</v>
      </c>
      <c r="AE4" s="58">
        <f>'มิ.ย. 68'!AG58</f>
        <v>159</v>
      </c>
      <c r="AF4" s="58">
        <f>'มิ.ย. 68'!AG86</f>
        <v>62</v>
      </c>
      <c r="AG4" s="57">
        <f>SUM(AC4:AF4)</f>
        <v>671.3</v>
      </c>
      <c r="AH4" s="58">
        <f>'ก.ค. 68'!AG5</f>
        <v>388.5</v>
      </c>
      <c r="AI4" s="58">
        <f>'ก.ค. 68'!AG31</f>
        <v>89.5</v>
      </c>
      <c r="AJ4" s="58">
        <f>'ก.ค. 68'!AG58</f>
        <v>194</v>
      </c>
      <c r="AK4" s="58">
        <f>'ก.ค. 68'!AG86</f>
        <v>96</v>
      </c>
      <c r="AL4" s="57">
        <f>SUM(AH4:AK4)</f>
        <v>768</v>
      </c>
      <c r="AM4" s="58">
        <f>'ส.ค. 68'!AG5</f>
        <v>280</v>
      </c>
      <c r="AN4" s="58">
        <f>'ส.ค. 68'!AG31</f>
        <v>53</v>
      </c>
      <c r="AO4" s="58">
        <f>'ส.ค. 68'!AG58</f>
        <v>187</v>
      </c>
      <c r="AP4" s="58">
        <f>'ส.ค. 68'!AG86</f>
        <v>82.5</v>
      </c>
      <c r="AQ4" s="57">
        <f>SUM(AM4:AP4)</f>
        <v>602.5</v>
      </c>
      <c r="AR4" s="58">
        <f>'ก.ย. 68'!AG5</f>
        <v>244</v>
      </c>
      <c r="AS4" s="58">
        <f>'ก.ย. 68'!AG31</f>
        <v>50</v>
      </c>
      <c r="AT4" s="58">
        <f>'ก.ย. 68'!AG58</f>
        <v>188</v>
      </c>
      <c r="AU4" s="58">
        <f>'ก.ย. 68'!AG86</f>
        <v>92.5</v>
      </c>
      <c r="AV4" s="57">
        <f>SUM(AR4:AU4)</f>
        <v>574.5</v>
      </c>
      <c r="AW4" s="58">
        <f>'ต.ค. 68'!AG5</f>
        <v>152.9</v>
      </c>
      <c r="AX4" s="58">
        <f>'ต.ค. 68'!AG31</f>
        <v>36.6</v>
      </c>
      <c r="AY4" s="58">
        <f>'ต.ค. 68'!AG58</f>
        <v>209.5</v>
      </c>
      <c r="AZ4" s="58">
        <f>'ต.ค. 68'!AG86</f>
        <v>41</v>
      </c>
      <c r="BA4" s="57">
        <f>SUM(AW4:AZ4)</f>
        <v>440</v>
      </c>
      <c r="BB4" s="58">
        <f>'พ.ย. 68'!AG5</f>
        <v>325</v>
      </c>
      <c r="BC4" s="58">
        <f>'พ.ย. 68'!AG31</f>
        <v>57</v>
      </c>
      <c r="BD4" s="58">
        <f>'พ.ย. 68'!AG58</f>
        <v>107</v>
      </c>
      <c r="BE4" s="58">
        <f>'พ.ย. 68'!AG86</f>
        <v>42</v>
      </c>
      <c r="BF4" s="57">
        <f>SUM(BB4:BE4)</f>
        <v>531</v>
      </c>
      <c r="BG4" s="58">
        <f>'ธ.ค. 68'!AG5</f>
        <v>239.5</v>
      </c>
      <c r="BH4" s="58">
        <f>'ธ.ค. 68'!AG31</f>
        <v>76</v>
      </c>
      <c r="BI4" s="58">
        <f>'ธ.ค. 68'!AG58</f>
        <v>132</v>
      </c>
      <c r="BJ4" s="58">
        <f>'ธ.ค. 68'!AG86</f>
        <v>65.5</v>
      </c>
      <c r="BK4" s="57">
        <f>SUM(BG4:BJ4)</f>
        <v>513</v>
      </c>
    </row>
    <row r="5" spans="1:63" s="53" customFormat="1" ht="25.2" customHeight="1">
      <c r="A5" s="70" t="s">
        <v>21</v>
      </c>
      <c r="B5" s="62">
        <f t="shared" ref="B5:B24" si="1">H5+M5+R5+W5+AB5+AG5+AL5+AQ5+AV5+BA5+BF5+BK5</f>
        <v>1216.2</v>
      </c>
      <c r="C5" s="62">
        <f>B5*100/B26</f>
        <v>9.1779882230156069</v>
      </c>
      <c r="D5" s="63">
        <f>มกรา!AG6</f>
        <v>77.5</v>
      </c>
      <c r="E5" s="63">
        <f>มกรา!AG32</f>
        <v>21.2</v>
      </c>
      <c r="F5" s="63">
        <f>มกรา!AG59</f>
        <v>8.5</v>
      </c>
      <c r="G5" s="63">
        <f>มกรา!AG87</f>
        <v>8</v>
      </c>
      <c r="H5" s="57">
        <f t="shared" ref="H5:H6" si="2">SUM(D5:G5)</f>
        <v>115.2</v>
      </c>
      <c r="I5" s="63">
        <f>กุมภา!AG6</f>
        <v>114</v>
      </c>
      <c r="J5" s="63">
        <f>กุมภา!AG32</f>
        <v>0</v>
      </c>
      <c r="K5" s="63">
        <f>กุมภา!AG59</f>
        <v>21</v>
      </c>
      <c r="L5" s="63">
        <f>กุมภา!BL87</f>
        <v>0</v>
      </c>
      <c r="M5" s="57">
        <f t="shared" ref="M5:M7" si="3">SUM(I5:L5)</f>
        <v>135</v>
      </c>
      <c r="N5" s="64">
        <f>'มี.ค. 68'!AG6</f>
        <v>98</v>
      </c>
      <c r="O5" s="64">
        <f>'มี.ค. 68'!AG32</f>
        <v>4</v>
      </c>
      <c r="P5" s="64">
        <f>'มี.ค. 68'!AG59</f>
        <v>1</v>
      </c>
      <c r="Q5" s="64">
        <f>'มี.ค. 68'!AG87</f>
        <v>0</v>
      </c>
      <c r="R5" s="57">
        <f t="shared" ref="R5:R7" si="4">SUM(N5:Q5)</f>
        <v>103</v>
      </c>
      <c r="S5" s="64">
        <f>'เม.ย. 68'!AG6</f>
        <v>20.5</v>
      </c>
      <c r="T5" s="64">
        <f>'เม.ย. 68'!AG32</f>
        <v>0</v>
      </c>
      <c r="U5" s="64">
        <f>'เม.ย. 68'!AG59</f>
        <v>3</v>
      </c>
      <c r="V5" s="64">
        <f>'เม.ย. 68'!AG87</f>
        <v>0</v>
      </c>
      <c r="W5" s="57">
        <f t="shared" ref="W5:W7" si="5">SUM(S5:V5)</f>
        <v>23.5</v>
      </c>
      <c r="X5" s="64">
        <f>'พ.ค. 68'!AG6</f>
        <v>33</v>
      </c>
      <c r="Y5" s="64">
        <f>'พ.ค. 68'!AG32</f>
        <v>0</v>
      </c>
      <c r="Z5" s="64">
        <f>'พ.ค. 68'!AG59</f>
        <v>0</v>
      </c>
      <c r="AA5" s="64">
        <f>'พ.ค. 68'!AG87</f>
        <v>0</v>
      </c>
      <c r="AB5" s="57">
        <f t="shared" ref="AB5:AB7" si="6">SUM(X5:AA5)</f>
        <v>33</v>
      </c>
      <c r="AC5" s="64">
        <f>'มิ.ย. 68'!AG6</f>
        <v>114</v>
      </c>
      <c r="AD5" s="64">
        <f>'มิ.ย. 68'!AG32</f>
        <v>0</v>
      </c>
      <c r="AE5" s="64">
        <f>'มิ.ย. 68'!AG59</f>
        <v>0</v>
      </c>
      <c r="AF5" s="64">
        <f>'มิ.ย. 68'!AG87</f>
        <v>0</v>
      </c>
      <c r="AG5" s="57">
        <f t="shared" ref="AG5:AG7" si="7">SUM(AC5:AF5)</f>
        <v>114</v>
      </c>
      <c r="AH5" s="64">
        <f>'ก.ค. 68'!AG6</f>
        <v>108.5</v>
      </c>
      <c r="AI5" s="64">
        <f>'ก.ค. 68'!AG32</f>
        <v>0</v>
      </c>
      <c r="AJ5" s="64">
        <f>'ก.ค. 68'!AG59</f>
        <v>5</v>
      </c>
      <c r="AK5" s="64">
        <f>'ก.ค. 68'!AG87</f>
        <v>1</v>
      </c>
      <c r="AL5" s="57">
        <f t="shared" ref="AL5:AL7" si="8">SUM(AH5:AK5)</f>
        <v>114.5</v>
      </c>
      <c r="AM5" s="64">
        <f>'ส.ค. 68'!AG6</f>
        <v>72</v>
      </c>
      <c r="AN5" s="64">
        <f>'ส.ค. 68'!AG32</f>
        <v>2</v>
      </c>
      <c r="AO5" s="64">
        <f>'ส.ค. 68'!AG59</f>
        <v>1</v>
      </c>
      <c r="AP5" s="64">
        <f>'ส.ค. 68'!AG87</f>
        <v>0</v>
      </c>
      <c r="AQ5" s="57">
        <f t="shared" ref="AQ5:AQ7" si="9">SUM(AM5:AP5)</f>
        <v>75</v>
      </c>
      <c r="AR5" s="64">
        <f>'ก.ย. 68'!AG6</f>
        <v>37</v>
      </c>
      <c r="AS5" s="64">
        <f>'ก.ย. 68'!AG32</f>
        <v>0</v>
      </c>
      <c r="AT5" s="64">
        <f>'ก.ย. 68'!AG59</f>
        <v>11</v>
      </c>
      <c r="AU5" s="64">
        <f>'ก.ย. 68'!AG87</f>
        <v>3</v>
      </c>
      <c r="AV5" s="57">
        <f t="shared" ref="AV5:AV7" si="10">SUM(AR5:AU5)</f>
        <v>51</v>
      </c>
      <c r="AW5" s="64">
        <f>'ต.ค. 68'!AG6</f>
        <v>42</v>
      </c>
      <c r="AX5" s="64">
        <f>'ต.ค. 68'!AG32</f>
        <v>0</v>
      </c>
      <c r="AY5" s="64">
        <f>'ต.ค. 68'!AG59</f>
        <v>8</v>
      </c>
      <c r="AZ5" s="64">
        <f>'ต.ค. 68'!AG87</f>
        <v>0</v>
      </c>
      <c r="BA5" s="57">
        <f t="shared" ref="BA5:BA7" si="11">SUM(AW5:AZ5)</f>
        <v>50</v>
      </c>
      <c r="BB5" s="64">
        <f>'พ.ย. 68'!AG6</f>
        <v>211</v>
      </c>
      <c r="BC5" s="64">
        <f>'พ.ย. 68'!AG32</f>
        <v>140</v>
      </c>
      <c r="BD5" s="64">
        <f>'พ.ย. 68'!AG59</f>
        <v>0</v>
      </c>
      <c r="BE5" s="64">
        <f>'พ.ย. 68'!AG87</f>
        <v>0</v>
      </c>
      <c r="BF5" s="57">
        <f t="shared" ref="BF5:BF7" si="12">SUM(BB5:BE5)</f>
        <v>351</v>
      </c>
      <c r="BG5" s="64">
        <f>'ธ.ค. 68'!AG6</f>
        <v>51</v>
      </c>
      <c r="BH5" s="64">
        <f>'ธ.ค. 68'!AG32</f>
        <v>0</v>
      </c>
      <c r="BI5" s="64">
        <f>'ธ.ค. 68'!AG59</f>
        <v>0</v>
      </c>
      <c r="BJ5" s="64">
        <f>'ธ.ค. 68'!AG87</f>
        <v>0</v>
      </c>
      <c r="BK5" s="57">
        <f t="shared" ref="BK5:BK7" si="13">SUM(BG5:BJ5)</f>
        <v>51</v>
      </c>
    </row>
    <row r="6" spans="1:63" ht="25.2" customHeight="1">
      <c r="A6" s="46" t="s">
        <v>25</v>
      </c>
      <c r="B6" s="61">
        <f t="shared" si="1"/>
        <v>7.5</v>
      </c>
      <c r="C6" s="61">
        <f>B6*100/B26</f>
        <v>5.6598348686578724E-2</v>
      </c>
      <c r="D6" s="57">
        <f>มกรา!AG7</f>
        <v>0</v>
      </c>
      <c r="E6" s="173">
        <f>มกรา!AG33</f>
        <v>4.5</v>
      </c>
      <c r="F6" s="57">
        <f>มกรา!AG60</f>
        <v>0</v>
      </c>
      <c r="G6" s="57">
        <f>มกรา!AG88</f>
        <v>0</v>
      </c>
      <c r="H6" s="179">
        <f t="shared" si="2"/>
        <v>4.5</v>
      </c>
      <c r="I6" s="57">
        <f>กุมภา!AG7</f>
        <v>1</v>
      </c>
      <c r="J6" s="57">
        <f>กุมภา!AG33</f>
        <v>0</v>
      </c>
      <c r="K6" s="57">
        <f>กุมภา!AG60</f>
        <v>0</v>
      </c>
      <c r="L6" s="57">
        <f>กุมภา!BL88</f>
        <v>0</v>
      </c>
      <c r="M6" s="57">
        <f t="shared" si="3"/>
        <v>1</v>
      </c>
      <c r="N6" s="58">
        <f>'มี.ค. 68'!AG7</f>
        <v>0</v>
      </c>
      <c r="O6" s="58">
        <f>'มี.ค. 68'!AG33</f>
        <v>0</v>
      </c>
      <c r="P6" s="58">
        <f>'มี.ค. 68'!AG60</f>
        <v>0</v>
      </c>
      <c r="Q6" s="58">
        <f>'มี.ค. 68'!AG88</f>
        <v>0</v>
      </c>
      <c r="R6" s="57">
        <f t="shared" si="4"/>
        <v>0</v>
      </c>
      <c r="S6" s="58">
        <f>'เม.ย. 68'!AG7</f>
        <v>0</v>
      </c>
      <c r="T6" s="58">
        <f>'เม.ย. 68'!AG33</f>
        <v>0</v>
      </c>
      <c r="U6" s="58">
        <f>'เม.ย. 68'!AG60</f>
        <v>0</v>
      </c>
      <c r="V6" s="58">
        <f>'เม.ย. 68'!AG88</f>
        <v>0</v>
      </c>
      <c r="W6" s="57">
        <f t="shared" si="5"/>
        <v>0</v>
      </c>
      <c r="X6" s="58">
        <f>'พ.ค. 68'!AG7</f>
        <v>0</v>
      </c>
      <c r="Y6" s="58">
        <f>'พ.ค. 68'!AG33</f>
        <v>0</v>
      </c>
      <c r="Z6" s="58">
        <f>'พ.ค. 68'!AG60</f>
        <v>0</v>
      </c>
      <c r="AA6" s="58">
        <f>'พ.ค. 68'!AG88</f>
        <v>0</v>
      </c>
      <c r="AB6" s="57">
        <f t="shared" si="6"/>
        <v>0</v>
      </c>
      <c r="AC6" s="58">
        <f>'มิ.ย. 68'!AG7</f>
        <v>0</v>
      </c>
      <c r="AD6" s="58">
        <f>'มิ.ย. 68'!AG33</f>
        <v>0</v>
      </c>
      <c r="AE6" s="58">
        <f>'มิ.ย. 68'!AG60</f>
        <v>0</v>
      </c>
      <c r="AF6" s="58">
        <f>'มิ.ย. 68'!AG88</f>
        <v>0</v>
      </c>
      <c r="AG6" s="57">
        <f t="shared" si="7"/>
        <v>0</v>
      </c>
      <c r="AH6" s="58">
        <f>'ก.ค. 68'!AG7</f>
        <v>2</v>
      </c>
      <c r="AI6" s="58">
        <f>'ก.ค. 68'!AG33</f>
        <v>0</v>
      </c>
      <c r="AJ6" s="58">
        <f>'ก.ค. 68'!AG60</f>
        <v>0</v>
      </c>
      <c r="AK6" s="58">
        <f>'ก.ค. 68'!AG88</f>
        <v>0</v>
      </c>
      <c r="AL6" s="57">
        <f t="shared" si="8"/>
        <v>2</v>
      </c>
      <c r="AM6" s="58">
        <f>'ส.ค. 68'!AG7</f>
        <v>0</v>
      </c>
      <c r="AN6" s="58">
        <f>'ส.ค. 68'!AG33</f>
        <v>0</v>
      </c>
      <c r="AO6" s="58">
        <f>'ส.ค. 68'!AG60</f>
        <v>0</v>
      </c>
      <c r="AP6" s="58">
        <f>'ส.ค. 68'!AG88</f>
        <v>0</v>
      </c>
      <c r="AQ6" s="57">
        <f t="shared" si="9"/>
        <v>0</v>
      </c>
      <c r="AR6" s="58">
        <f>'ก.ย. 68'!AG7</f>
        <v>0</v>
      </c>
      <c r="AS6" s="58">
        <f>'ก.ย. 68'!AG33</f>
        <v>0</v>
      </c>
      <c r="AT6" s="58">
        <f>'ก.ย. 68'!AG60</f>
        <v>0</v>
      </c>
      <c r="AU6" s="58">
        <f>'ก.ย. 68'!AG88</f>
        <v>0</v>
      </c>
      <c r="AV6" s="57">
        <f t="shared" si="10"/>
        <v>0</v>
      </c>
      <c r="AW6" s="58">
        <f>'ต.ค. 68'!AG7</f>
        <v>0</v>
      </c>
      <c r="AX6" s="58">
        <f>'ต.ค. 68'!AG33</f>
        <v>0</v>
      </c>
      <c r="AY6" s="58">
        <f>'ต.ค. 68'!AG60</f>
        <v>0</v>
      </c>
      <c r="AZ6" s="58">
        <f>'ต.ค. 68'!AG88</f>
        <v>0</v>
      </c>
      <c r="BA6" s="57">
        <f t="shared" si="11"/>
        <v>0</v>
      </c>
      <c r="BB6" s="58">
        <f>'พ.ย. 68'!AG7</f>
        <v>0</v>
      </c>
      <c r="BC6" s="58">
        <f>'พ.ย. 68'!AG33</f>
        <v>0</v>
      </c>
      <c r="BD6" s="58">
        <f>'พ.ย. 68'!AG60</f>
        <v>0</v>
      </c>
      <c r="BE6" s="58">
        <f>'พ.ย. 68'!AG88</f>
        <v>0</v>
      </c>
      <c r="BF6" s="57">
        <f t="shared" si="12"/>
        <v>0</v>
      </c>
      <c r="BG6" s="58">
        <f>'ธ.ค. 68'!AG7</f>
        <v>0</v>
      </c>
      <c r="BH6" s="58">
        <f>'ธ.ค. 68'!AG33</f>
        <v>0</v>
      </c>
      <c r="BI6" s="58">
        <f>'ธ.ค. 68'!AG60</f>
        <v>0</v>
      </c>
      <c r="BJ6" s="58">
        <f>'ธ.ค. 68'!AG88</f>
        <v>0</v>
      </c>
      <c r="BK6" s="57">
        <f t="shared" si="13"/>
        <v>0</v>
      </c>
    </row>
    <row r="7" spans="1:63" ht="25.2" customHeight="1">
      <c r="A7" s="45" t="s">
        <v>26</v>
      </c>
      <c r="B7" s="61">
        <f t="shared" si="1"/>
        <v>18.899999999999999</v>
      </c>
      <c r="C7" s="61">
        <f>B7*100/B26</f>
        <v>0.14262783869017837</v>
      </c>
      <c r="D7" s="57">
        <f>มกรา!AG8</f>
        <v>0</v>
      </c>
      <c r="E7" s="173">
        <f>มกรา!AG34</f>
        <v>0</v>
      </c>
      <c r="F7" s="57">
        <f>มกรา!AG61</f>
        <v>0</v>
      </c>
      <c r="G7" s="57">
        <f>มกรา!AG89</f>
        <v>0.3</v>
      </c>
      <c r="H7" s="57">
        <f>SUM(D7:G7)</f>
        <v>0.3</v>
      </c>
      <c r="I7" s="57">
        <f>กุมภา!AG8</f>
        <v>3.5</v>
      </c>
      <c r="J7" s="57">
        <f>กุมภา!AG34</f>
        <v>0</v>
      </c>
      <c r="K7" s="57">
        <f>กุมภา!AG61</f>
        <v>0</v>
      </c>
      <c r="L7" s="57">
        <f>กุมภา!BL89</f>
        <v>0</v>
      </c>
      <c r="M7" s="57">
        <f t="shared" si="3"/>
        <v>3.5</v>
      </c>
      <c r="N7" s="58">
        <f>'มี.ค. 68'!AG8</f>
        <v>0</v>
      </c>
      <c r="O7" s="58">
        <f>'มี.ค. 68'!AG34</f>
        <v>0</v>
      </c>
      <c r="P7" s="58">
        <f>'มี.ค. 68'!AG61</f>
        <v>0</v>
      </c>
      <c r="Q7" s="58">
        <f>'มี.ค. 68'!AG89</f>
        <v>0</v>
      </c>
      <c r="R7" s="57">
        <f t="shared" si="4"/>
        <v>0</v>
      </c>
      <c r="S7" s="58">
        <f>'เม.ย. 68'!AG8</f>
        <v>1</v>
      </c>
      <c r="T7" s="58">
        <f>'เม.ย. 68'!AG34</f>
        <v>0</v>
      </c>
      <c r="U7" s="58">
        <f>'เม.ย. 68'!AG61</f>
        <v>0</v>
      </c>
      <c r="V7" s="58">
        <f>'เม.ย. 68'!AG89</f>
        <v>0</v>
      </c>
      <c r="W7" s="57">
        <f t="shared" si="5"/>
        <v>1</v>
      </c>
      <c r="X7" s="58">
        <f>'พ.ค. 68'!AG8</f>
        <v>5.2</v>
      </c>
      <c r="Y7" s="58">
        <f>'พ.ค. 68'!AG34</f>
        <v>0</v>
      </c>
      <c r="Z7" s="58">
        <f>'พ.ค. 68'!AG61</f>
        <v>0</v>
      </c>
      <c r="AA7" s="58">
        <f>'พ.ค. 68'!AG89</f>
        <v>0</v>
      </c>
      <c r="AB7" s="57">
        <f t="shared" si="6"/>
        <v>5.2</v>
      </c>
      <c r="AC7" s="58">
        <f>'มิ.ย. 68'!AG8</f>
        <v>7</v>
      </c>
      <c r="AD7" s="58">
        <f>'มิ.ย. 68'!AG34</f>
        <v>0</v>
      </c>
      <c r="AE7" s="58">
        <f>'มิ.ย. 68'!AG61</f>
        <v>0</v>
      </c>
      <c r="AF7" s="58">
        <f>'มิ.ย. 68'!AG89</f>
        <v>0</v>
      </c>
      <c r="AG7" s="57">
        <f t="shared" si="7"/>
        <v>7</v>
      </c>
      <c r="AH7" s="58">
        <f>'ก.ค. 68'!AG8</f>
        <v>0</v>
      </c>
      <c r="AI7" s="58">
        <f>'ก.ค. 68'!AG34</f>
        <v>0</v>
      </c>
      <c r="AJ7" s="58">
        <f>'ก.ค. 68'!AG61</f>
        <v>0</v>
      </c>
      <c r="AK7" s="58">
        <f>'ก.ค. 68'!AG89</f>
        <v>0</v>
      </c>
      <c r="AL7" s="57">
        <f t="shared" si="8"/>
        <v>0</v>
      </c>
      <c r="AM7" s="58">
        <f>'ส.ค. 68'!AG8</f>
        <v>0</v>
      </c>
      <c r="AN7" s="58">
        <f>'ส.ค. 68'!AG34</f>
        <v>1</v>
      </c>
      <c r="AO7" s="58">
        <f>'ส.ค. 68'!AG61</f>
        <v>0</v>
      </c>
      <c r="AP7" s="58">
        <f>'ส.ค. 68'!AG89</f>
        <v>0</v>
      </c>
      <c r="AQ7" s="57">
        <f t="shared" si="9"/>
        <v>1</v>
      </c>
      <c r="AR7" s="58">
        <f>'ก.ย. 68'!AG8</f>
        <v>0.2</v>
      </c>
      <c r="AS7" s="58">
        <f>'ก.ย. 68'!AG34</f>
        <v>0</v>
      </c>
      <c r="AT7" s="58">
        <f>'ก.ย. 68'!AG61</f>
        <v>0</v>
      </c>
      <c r="AU7" s="58">
        <f>'ก.ย. 68'!AG89</f>
        <v>0</v>
      </c>
      <c r="AV7" s="57">
        <f t="shared" si="10"/>
        <v>0.2</v>
      </c>
      <c r="AW7" s="58">
        <f>'ต.ค. 68'!AG8</f>
        <v>0.7</v>
      </c>
      <c r="AX7" s="58">
        <f>'ต.ค. 68'!AG34</f>
        <v>0</v>
      </c>
      <c r="AY7" s="58">
        <f>'ต.ค. 68'!AG61</f>
        <v>0</v>
      </c>
      <c r="AZ7" s="58">
        <f>'ต.ค. 68'!AG89</f>
        <v>0</v>
      </c>
      <c r="BA7" s="57">
        <f t="shared" si="11"/>
        <v>0.7</v>
      </c>
      <c r="BB7" s="58">
        <f>'พ.ย. 68'!AG8</f>
        <v>0</v>
      </c>
      <c r="BC7" s="58">
        <f>'พ.ย. 68'!AG34</f>
        <v>0</v>
      </c>
      <c r="BD7" s="58">
        <f>'พ.ย. 68'!AG61</f>
        <v>0</v>
      </c>
      <c r="BE7" s="58">
        <f>'พ.ย. 68'!AG89</f>
        <v>0</v>
      </c>
      <c r="BF7" s="57">
        <f t="shared" si="12"/>
        <v>0</v>
      </c>
      <c r="BG7" s="58">
        <f>'ธ.ค. 68'!AG8</f>
        <v>0</v>
      </c>
      <c r="BH7" s="58">
        <f>'ธ.ค. 68'!AG34</f>
        <v>0</v>
      </c>
      <c r="BI7" s="58">
        <f>'ธ.ค. 68'!AG61</f>
        <v>0</v>
      </c>
      <c r="BJ7" s="58">
        <f>'ธ.ค. 68'!AG89</f>
        <v>0</v>
      </c>
      <c r="BK7" s="57">
        <f t="shared" si="13"/>
        <v>0</v>
      </c>
    </row>
    <row r="8" spans="1:63" s="102" customFormat="1" ht="25.2" customHeight="1">
      <c r="A8" s="101" t="s">
        <v>70</v>
      </c>
      <c r="B8" s="92">
        <f>B4+B6+B7</f>
        <v>7016.2399999999989</v>
      </c>
      <c r="C8" s="92">
        <f>B8*100/B26</f>
        <v>52.947679731829474</v>
      </c>
      <c r="D8" s="92">
        <f>D4+D6+D7</f>
        <v>256</v>
      </c>
      <c r="E8" s="92">
        <f t="shared" ref="E8:F8" si="14">E4+E6+E7</f>
        <v>106.3</v>
      </c>
      <c r="F8" s="92">
        <f t="shared" si="14"/>
        <v>189.5</v>
      </c>
      <c r="G8" s="92">
        <f>G4+G6+G7</f>
        <v>83.3</v>
      </c>
      <c r="H8" s="92">
        <f>SUM(D8:G8)</f>
        <v>635.09999999999991</v>
      </c>
      <c r="I8" s="92">
        <f>I4+I6+I7</f>
        <v>395.5</v>
      </c>
      <c r="J8" s="92">
        <f t="shared" ref="J8" si="15">J4+J6+J7</f>
        <v>59.9</v>
      </c>
      <c r="K8" s="92">
        <f t="shared" ref="K8" si="16">K4+K6+K7</f>
        <v>208</v>
      </c>
      <c r="L8" s="92">
        <f>L4+L6+L7</f>
        <v>162.5</v>
      </c>
      <c r="M8" s="92">
        <f>SUM(I8:L8)</f>
        <v>825.9</v>
      </c>
      <c r="N8" s="92">
        <f>N4+N6+N7</f>
        <v>393</v>
      </c>
      <c r="O8" s="92">
        <f t="shared" ref="O8" si="17">O4+O6+O7</f>
        <v>78</v>
      </c>
      <c r="P8" s="92">
        <f t="shared" ref="P8" si="18">P4+P6+P7</f>
        <v>138</v>
      </c>
      <c r="Q8" s="92">
        <f>Q4+Q6+Q7</f>
        <v>57.5</v>
      </c>
      <c r="R8" s="92">
        <f>SUM(N8:Q8)</f>
        <v>666.5</v>
      </c>
      <c r="S8" s="92">
        <f>S4+S6+S7</f>
        <v>181</v>
      </c>
      <c r="T8" s="92">
        <f t="shared" ref="T8" si="19">T4+T6+T7</f>
        <v>22.04</v>
      </c>
      <c r="U8" s="92">
        <f t="shared" ref="U8" si="20">U4+U6+U7</f>
        <v>116</v>
      </c>
      <c r="V8" s="92">
        <f>V4+V6+V7</f>
        <v>13.7</v>
      </c>
      <c r="W8" s="92">
        <f>SUM(S8:V8)</f>
        <v>332.73999999999995</v>
      </c>
      <c r="X8" s="92">
        <f>X4+X6+X7</f>
        <v>209</v>
      </c>
      <c r="Y8" s="92">
        <f t="shared" ref="Y8" si="21">Y4+Y6+Y7</f>
        <v>34.799999999999997</v>
      </c>
      <c r="Z8" s="92">
        <f t="shared" ref="Z8" si="22">Z4+Z6+Z7</f>
        <v>166.5</v>
      </c>
      <c r="AA8" s="92">
        <f>AA4+AA6+AA7</f>
        <v>34.5</v>
      </c>
      <c r="AB8" s="92">
        <f>SUM(X8:AA8)</f>
        <v>444.8</v>
      </c>
      <c r="AC8" s="92">
        <f>AC4+AC6+AC7</f>
        <v>420</v>
      </c>
      <c r="AD8" s="92">
        <f t="shared" ref="AD8" si="23">AD4+AD6+AD7</f>
        <v>37.299999999999997</v>
      </c>
      <c r="AE8" s="92">
        <f t="shared" ref="AE8" si="24">AE4+AE6+AE7</f>
        <v>159</v>
      </c>
      <c r="AF8" s="92">
        <f>AF4+AF6+AF7</f>
        <v>62</v>
      </c>
      <c r="AG8" s="92">
        <f>SUM(AC8:AF8)</f>
        <v>678.3</v>
      </c>
      <c r="AH8" s="92">
        <f>AH4+AH6+AH7</f>
        <v>390.5</v>
      </c>
      <c r="AI8" s="92">
        <f t="shared" ref="AI8" si="25">AI4+AI6+AI7</f>
        <v>89.5</v>
      </c>
      <c r="AJ8" s="92">
        <f t="shared" ref="AJ8" si="26">AJ4+AJ6+AJ7</f>
        <v>194</v>
      </c>
      <c r="AK8" s="92">
        <f>AK4+AK6+AK7</f>
        <v>96</v>
      </c>
      <c r="AL8" s="92">
        <f>SUM(AH8:AK8)</f>
        <v>770</v>
      </c>
      <c r="AM8" s="92">
        <f>AM4+AM6+AM7</f>
        <v>280</v>
      </c>
      <c r="AN8" s="92">
        <f t="shared" ref="AN8" si="27">AN4+AN6+AN7</f>
        <v>54</v>
      </c>
      <c r="AO8" s="92">
        <f t="shared" ref="AO8" si="28">AO4+AO6+AO7</f>
        <v>187</v>
      </c>
      <c r="AP8" s="92">
        <f>AP4+AP6+AP7</f>
        <v>82.5</v>
      </c>
      <c r="AQ8" s="92">
        <f>SUM(AM8:AP8)</f>
        <v>603.5</v>
      </c>
      <c r="AR8" s="92">
        <f>AR4+AR6+AR7</f>
        <v>244.2</v>
      </c>
      <c r="AS8" s="92">
        <f t="shared" ref="AS8" si="29">AS4+AS6+AS7</f>
        <v>50</v>
      </c>
      <c r="AT8" s="92">
        <f t="shared" ref="AT8" si="30">AT4+AT6+AT7</f>
        <v>188</v>
      </c>
      <c r="AU8" s="92">
        <f>AU4+AU6+AU7</f>
        <v>92.5</v>
      </c>
      <c r="AV8" s="92">
        <f>SUM(AR8:AU8)</f>
        <v>574.70000000000005</v>
      </c>
      <c r="AW8" s="92">
        <f>AW4+AW6+AW7</f>
        <v>153.6</v>
      </c>
      <c r="AX8" s="92">
        <f t="shared" ref="AX8" si="31">AX4+AX6+AX7</f>
        <v>36.6</v>
      </c>
      <c r="AY8" s="92">
        <f t="shared" ref="AY8" si="32">AY4+AY6+AY7</f>
        <v>209.5</v>
      </c>
      <c r="AZ8" s="92">
        <f>AZ4+AZ6+AZ7</f>
        <v>41</v>
      </c>
      <c r="BA8" s="92">
        <f>SUM(AW8:AZ8)</f>
        <v>440.7</v>
      </c>
      <c r="BB8" s="92">
        <f>BB4+BB6+BB7</f>
        <v>325</v>
      </c>
      <c r="BC8" s="92">
        <f t="shared" ref="BC8" si="33">BC4+BC6+BC7</f>
        <v>57</v>
      </c>
      <c r="BD8" s="92">
        <f t="shared" ref="BD8" si="34">BD4+BD6+BD7</f>
        <v>107</v>
      </c>
      <c r="BE8" s="92">
        <f>BE4+BE6+BE7</f>
        <v>42</v>
      </c>
      <c r="BF8" s="92">
        <f>SUM(BB8:BE8)</f>
        <v>531</v>
      </c>
      <c r="BG8" s="92">
        <f>BG4+BG6+BG7</f>
        <v>239.5</v>
      </c>
      <c r="BH8" s="92">
        <f t="shared" ref="BH8" si="35">BH4+BH6+BH7</f>
        <v>76</v>
      </c>
      <c r="BI8" s="92">
        <f t="shared" ref="BI8" si="36">BI4+BI6+BI7</f>
        <v>132</v>
      </c>
      <c r="BJ8" s="92">
        <f>BJ4+BJ6+BJ7</f>
        <v>65.5</v>
      </c>
      <c r="BK8" s="92">
        <f>SUM(BG8:BJ8)</f>
        <v>513</v>
      </c>
    </row>
    <row r="9" spans="1:63" s="108" customFormat="1" ht="25.2" customHeight="1">
      <c r="A9" s="103" t="s">
        <v>18</v>
      </c>
      <c r="B9" s="104"/>
      <c r="C9" s="104"/>
      <c r="D9" s="105"/>
      <c r="E9" s="106"/>
      <c r="F9" s="105"/>
      <c r="G9" s="105"/>
      <c r="H9" s="57"/>
      <c r="I9" s="105"/>
      <c r="J9" s="105"/>
      <c r="K9" s="105"/>
      <c r="L9" s="105"/>
      <c r="M9" s="105"/>
      <c r="N9" s="107"/>
      <c r="O9" s="107"/>
      <c r="P9" s="107"/>
      <c r="Q9" s="107"/>
      <c r="R9" s="105"/>
      <c r="S9" s="107"/>
      <c r="T9" s="107"/>
      <c r="U9" s="107"/>
      <c r="V9" s="107"/>
      <c r="W9" s="105"/>
      <c r="X9" s="107"/>
      <c r="Y9" s="107"/>
      <c r="Z9" s="107"/>
      <c r="AA9" s="107"/>
      <c r="AB9" s="105"/>
      <c r="AC9" s="107"/>
      <c r="AD9" s="107"/>
      <c r="AE9" s="107"/>
      <c r="AF9" s="107"/>
      <c r="AG9" s="105"/>
      <c r="AH9" s="107"/>
      <c r="AI9" s="107"/>
      <c r="AJ9" s="107"/>
      <c r="AK9" s="107"/>
      <c r="AL9" s="105"/>
      <c r="AM9" s="107"/>
      <c r="AN9" s="107"/>
      <c r="AO9" s="107"/>
      <c r="AP9" s="107"/>
      <c r="AQ9" s="105"/>
      <c r="AR9" s="107"/>
      <c r="AS9" s="107"/>
      <c r="AT9" s="107"/>
      <c r="AU9" s="107"/>
      <c r="AV9" s="105"/>
      <c r="AW9" s="107"/>
      <c r="AX9" s="107"/>
      <c r="AY9" s="107"/>
      <c r="AZ9" s="107"/>
      <c r="BA9" s="105"/>
      <c r="BB9" s="107"/>
      <c r="BC9" s="107"/>
      <c r="BD9" s="107"/>
      <c r="BE9" s="107"/>
      <c r="BF9" s="105"/>
      <c r="BG9" s="107"/>
      <c r="BH9" s="107"/>
      <c r="BI9" s="107"/>
      <c r="BJ9" s="107"/>
      <c r="BK9" s="44"/>
    </row>
    <row r="10" spans="1:63" s="132" customFormat="1" ht="25.2" customHeight="1">
      <c r="A10" s="48" t="s">
        <v>19</v>
      </c>
      <c r="B10" s="61">
        <f t="shared" si="1"/>
        <v>492.21999999999997</v>
      </c>
      <c r="C10" s="61">
        <f>B10*100/B26</f>
        <v>3.714511892067704</v>
      </c>
      <c r="D10" s="180">
        <f>มกรา!AG11</f>
        <v>48.199999999999996</v>
      </c>
      <c r="E10" s="180">
        <f>มกรา!AG37</f>
        <v>3.2</v>
      </c>
      <c r="F10" s="180">
        <f>มกรา!AG64</f>
        <v>1.0999999999999999</v>
      </c>
      <c r="G10" s="180">
        <f>มกรา!AG92</f>
        <v>1.2000000000000002</v>
      </c>
      <c r="H10" s="180">
        <f>SUM(D10:G10)</f>
        <v>53.7</v>
      </c>
      <c r="I10" s="180">
        <f>กุมภา!AG11</f>
        <v>10.9</v>
      </c>
      <c r="J10" s="180">
        <f>กุมภา!AG37</f>
        <v>0</v>
      </c>
      <c r="K10" s="180">
        <f>กุมภา!AG64</f>
        <v>1.2</v>
      </c>
      <c r="L10" s="180">
        <f>กุมภา!AG92</f>
        <v>1.4000000000000001</v>
      </c>
      <c r="M10" s="180">
        <f>SUM(I10:L10)</f>
        <v>13.5</v>
      </c>
      <c r="N10" s="181">
        <f>'มี.ค. 68'!AG11</f>
        <v>11.599999999999998</v>
      </c>
      <c r="O10" s="181">
        <f>'มี.ค. 68'!AG37</f>
        <v>1.4000000000000001</v>
      </c>
      <c r="P10" s="181">
        <f>'มี.ค. 68'!AG64</f>
        <v>0</v>
      </c>
      <c r="Q10" s="181">
        <f>'มี.ค. 68'!AG92</f>
        <v>0</v>
      </c>
      <c r="R10" s="180">
        <f>SUM(N10:Q10)</f>
        <v>12.999999999999998</v>
      </c>
      <c r="S10" s="181">
        <f>'เม.ย. 68'!AG11</f>
        <v>8.2699999999999978</v>
      </c>
      <c r="T10" s="181">
        <f>'เม.ย. 68'!AG37</f>
        <v>0.5</v>
      </c>
      <c r="U10" s="181">
        <f>'เม.ย. 68'!AG64</f>
        <v>0.4</v>
      </c>
      <c r="V10" s="181">
        <f>'เม.ย. 68'!AG92</f>
        <v>0.7</v>
      </c>
      <c r="W10" s="180">
        <f>SUM(S10:V10)</f>
        <v>9.8699999999999974</v>
      </c>
      <c r="X10" s="181">
        <f>'พ.ค. 68'!AG11</f>
        <v>15.199999999999994</v>
      </c>
      <c r="Y10" s="181">
        <f>'พ.ค. 68'!AG37</f>
        <v>0</v>
      </c>
      <c r="Z10" s="181">
        <f>'พ.ค. 68'!AG64</f>
        <v>11.1</v>
      </c>
      <c r="AA10" s="181">
        <f>'พ.ค. 68'!AG92</f>
        <v>0</v>
      </c>
      <c r="AB10" s="180">
        <f>SUM(X10:AA10)</f>
        <v>26.299999999999994</v>
      </c>
      <c r="AC10" s="181">
        <f>'มิ.ย. 68'!AG11</f>
        <v>16.399999999999999</v>
      </c>
      <c r="AD10" s="181">
        <f>'มิ.ย. 68'!AG37</f>
        <v>0</v>
      </c>
      <c r="AE10" s="181">
        <f>'มิ.ย. 68'!AG64</f>
        <v>6.1999999999999993</v>
      </c>
      <c r="AF10" s="181">
        <f>'มิ.ย. 68'!AG92</f>
        <v>0.89999999999999991</v>
      </c>
      <c r="AG10" s="180">
        <f>SUM(AC10:AF10)</f>
        <v>23.499999999999996</v>
      </c>
      <c r="AH10" s="181">
        <f>'ก.ค. 68'!AG11</f>
        <v>9.4</v>
      </c>
      <c r="AI10" s="181">
        <f>'ก.ค. 68'!AG37</f>
        <v>0</v>
      </c>
      <c r="AJ10" s="181">
        <f>'ก.ค. 68'!AG64</f>
        <v>2.4000000000000004</v>
      </c>
      <c r="AK10" s="181">
        <f>'ก.ค. 68'!AG92</f>
        <v>1.6000000000000003</v>
      </c>
      <c r="AL10" s="180">
        <f>SUM(AH10:AK10)</f>
        <v>13.4</v>
      </c>
      <c r="AM10" s="181">
        <f>'ส.ค. 68'!AG11</f>
        <v>14.600000000000001</v>
      </c>
      <c r="AN10" s="181">
        <f>'ส.ค. 68'!AG37</f>
        <v>1</v>
      </c>
      <c r="AO10" s="181">
        <f>'ส.ค. 68'!AG64</f>
        <v>0.30000000000000004</v>
      </c>
      <c r="AP10" s="181">
        <f>'ส.ค. 68'!AG92</f>
        <v>1.4</v>
      </c>
      <c r="AQ10" s="180">
        <f>SUM(AM10:AP10)</f>
        <v>17.3</v>
      </c>
      <c r="AR10" s="181">
        <f>'ก.ย. 68'!AG11</f>
        <v>87.550000000000011</v>
      </c>
      <c r="AS10" s="181">
        <f>'ก.ย. 68'!AG37</f>
        <v>1</v>
      </c>
      <c r="AT10" s="181">
        <f>'ก.ย. 68'!AG64</f>
        <v>0</v>
      </c>
      <c r="AU10" s="181">
        <f>'ก.ย. 68'!AG92</f>
        <v>1.2</v>
      </c>
      <c r="AV10" s="180">
        <f>SUM(AR10:AU10)</f>
        <v>89.750000000000014</v>
      </c>
      <c r="AW10" s="181">
        <f>'ต.ค. 68'!AG11</f>
        <v>187.4</v>
      </c>
      <c r="AX10" s="181">
        <f>'ต.ค. 68'!AG37</f>
        <v>1.2</v>
      </c>
      <c r="AY10" s="181">
        <f>'ต.ค. 68'!AG64</f>
        <v>0.2</v>
      </c>
      <c r="AZ10" s="181">
        <f>'ต.ค. 68'!AG92</f>
        <v>10</v>
      </c>
      <c r="BA10" s="180">
        <f>SUM(AW10:AZ10)</f>
        <v>198.79999999999998</v>
      </c>
      <c r="BB10" s="181">
        <f>'พ.ย. 68'!AG11</f>
        <v>13.1</v>
      </c>
      <c r="BC10" s="181">
        <f>'พ.ย. 68'!AG37</f>
        <v>0</v>
      </c>
      <c r="BD10" s="181">
        <f>'พ.ย. 68'!AG63</f>
        <v>0</v>
      </c>
      <c r="BE10" s="181">
        <f>'พ.ย. 68'!AG92</f>
        <v>0.1</v>
      </c>
      <c r="BF10" s="180">
        <f>SUM(BB10:BE10)</f>
        <v>13.2</v>
      </c>
      <c r="BG10" s="181">
        <f>'ธ.ค. 68'!AG11</f>
        <v>19.7</v>
      </c>
      <c r="BH10" s="181">
        <f>'ธ.ค. 68'!AG37</f>
        <v>0</v>
      </c>
      <c r="BI10" s="181">
        <f>'ธ.ค. 68'!AG64</f>
        <v>0.1</v>
      </c>
      <c r="BJ10" s="181">
        <f>'ธ.ค. 68'!AG92</f>
        <v>0.1</v>
      </c>
      <c r="BK10" s="180">
        <f>SUM(BG10:BJ10)</f>
        <v>19.900000000000002</v>
      </c>
    </row>
    <row r="11" spans="1:63" s="132" customFormat="1" ht="25.2" customHeight="1">
      <c r="A11" s="46" t="s">
        <v>20</v>
      </c>
      <c r="B11" s="61">
        <f t="shared" si="1"/>
        <v>825.61</v>
      </c>
      <c r="C11" s="61">
        <f>B11*100/B26</f>
        <v>6.2304216878835019</v>
      </c>
      <c r="D11" s="180">
        <f>มกรา!AG12</f>
        <v>77.899999999999991</v>
      </c>
      <c r="E11" s="180">
        <f>มกรา!AG38</f>
        <v>15.200000000000001</v>
      </c>
      <c r="F11" s="180">
        <f>มกรา!AG65</f>
        <v>4.2</v>
      </c>
      <c r="G11" s="180">
        <f>มกรา!AG93</f>
        <v>2.3000000000000003</v>
      </c>
      <c r="H11" s="180">
        <f t="shared" ref="H11:H15" si="37">SUM(D11:G11)</f>
        <v>99.6</v>
      </c>
      <c r="I11" s="180">
        <f>กุมภา!AG12</f>
        <v>70.099999999999994</v>
      </c>
      <c r="J11" s="180">
        <f>กุมภา!AG38</f>
        <v>17.3</v>
      </c>
      <c r="K11" s="180">
        <f>กุมภา!AG65</f>
        <v>2.3000000000000003</v>
      </c>
      <c r="L11" s="180">
        <f>กุมภา!AG93</f>
        <v>2.0999999999999996</v>
      </c>
      <c r="M11" s="180">
        <f t="shared" ref="M11:M15" si="38">SUM(I11:L11)</f>
        <v>91.799999999999983</v>
      </c>
      <c r="N11" s="181">
        <f>'มี.ค. 68'!AG12</f>
        <v>56.1</v>
      </c>
      <c r="O11" s="181">
        <f>'มี.ค. 68'!AG38</f>
        <v>6.9</v>
      </c>
      <c r="P11" s="181">
        <f>'มี.ค. 68'!AG65</f>
        <v>0.5</v>
      </c>
      <c r="Q11" s="181">
        <f>'มี.ค. 68'!AG93</f>
        <v>0.4</v>
      </c>
      <c r="R11" s="180">
        <f t="shared" ref="R11:R15" si="39">SUM(N11:Q11)</f>
        <v>63.9</v>
      </c>
      <c r="S11" s="181">
        <f>'เม.ย. 68'!AG12</f>
        <v>12.700000000000001</v>
      </c>
      <c r="T11" s="181">
        <f>'เม.ย. 68'!AG38</f>
        <v>2.4000000000000004</v>
      </c>
      <c r="U11" s="181">
        <f>'เม.ย. 68'!AG65</f>
        <v>2.1</v>
      </c>
      <c r="V11" s="181">
        <f>'เม.ย. 68'!AG93</f>
        <v>0.60000000000000009</v>
      </c>
      <c r="W11" s="180">
        <f t="shared" ref="W11:W15" si="40">SUM(S11:V11)</f>
        <v>17.800000000000004</v>
      </c>
      <c r="X11" s="181">
        <f>'พ.ค. 68'!AG12</f>
        <v>16.600000000000001</v>
      </c>
      <c r="Y11" s="181">
        <f>'พ.ค. 68'!AG38</f>
        <v>0.5</v>
      </c>
      <c r="Z11" s="181">
        <f>'พ.ค. 68'!AG65</f>
        <v>1.7</v>
      </c>
      <c r="AA11" s="181">
        <f>'พ.ค. 68'!AG93</f>
        <v>0.7</v>
      </c>
      <c r="AB11" s="180">
        <f t="shared" ref="AB11:AB15" si="41">SUM(X11:AA11)</f>
        <v>19.5</v>
      </c>
      <c r="AC11" s="181">
        <f>'มิ.ย. 68'!AG12</f>
        <v>53.5</v>
      </c>
      <c r="AD11" s="181">
        <f>'มิ.ย. 68'!AG38</f>
        <v>0</v>
      </c>
      <c r="AE11" s="181">
        <f>'มิ.ย. 68'!AG65</f>
        <v>2.1999999999999997</v>
      </c>
      <c r="AF11" s="181">
        <f>'มิ.ย. 68'!AG93</f>
        <v>0.89999999999999991</v>
      </c>
      <c r="AG11" s="180">
        <f t="shared" ref="AG11:AG15" si="42">SUM(AC11:AF11)</f>
        <v>56.6</v>
      </c>
      <c r="AH11" s="181">
        <f>'ก.ค. 68'!AG12</f>
        <v>50.3</v>
      </c>
      <c r="AI11" s="181">
        <f>'ก.ค. 68'!AG38</f>
        <v>0</v>
      </c>
      <c r="AJ11" s="181">
        <f>'ก.ค. 68'!AG65</f>
        <v>3.5000000000000013</v>
      </c>
      <c r="AK11" s="181">
        <f>'ก.ค. 68'!AG93</f>
        <v>3.0000000000000004</v>
      </c>
      <c r="AL11" s="180">
        <f t="shared" ref="AL11:AL15" si="43">SUM(AH11:AK11)</f>
        <v>56.8</v>
      </c>
      <c r="AM11" s="181">
        <f>'ส.ค. 68'!AG12</f>
        <v>49.3</v>
      </c>
      <c r="AN11" s="181">
        <f>'ส.ค. 68'!AG38</f>
        <v>0</v>
      </c>
      <c r="AO11" s="181">
        <f>'ส.ค. 68'!AG65</f>
        <v>2.1</v>
      </c>
      <c r="AP11" s="181">
        <f>'ส.ค. 68'!AG93</f>
        <v>1.7000000000000002</v>
      </c>
      <c r="AQ11" s="180">
        <f t="shared" ref="AQ11:AQ15" si="44">SUM(AM11:AP11)</f>
        <v>53.1</v>
      </c>
      <c r="AR11" s="181">
        <f>'ก.ย. 68'!AG12</f>
        <v>49</v>
      </c>
      <c r="AS11" s="181">
        <f>'ก.ย. 68'!AG38</f>
        <v>14.2</v>
      </c>
      <c r="AT11" s="181">
        <f>'ก.ย. 68'!AG65</f>
        <v>2.3000000000000003</v>
      </c>
      <c r="AU11" s="181">
        <f>'ก.ย. 68'!AG93</f>
        <v>2.4</v>
      </c>
      <c r="AV11" s="180">
        <f t="shared" ref="AV11:AV15" si="45">SUM(AR11:AU11)</f>
        <v>67.900000000000006</v>
      </c>
      <c r="AW11" s="181">
        <f>'ต.ค. 68'!AG12</f>
        <v>50.199999999999996</v>
      </c>
      <c r="AX11" s="181">
        <f>'ต.ค. 68'!AG38</f>
        <v>8.1999999999999993</v>
      </c>
      <c r="AY11" s="181">
        <f>'ต.ค. 68'!AG65</f>
        <v>6.81</v>
      </c>
      <c r="AZ11" s="181">
        <f>'ต.ค. 68'!AG93</f>
        <v>2</v>
      </c>
      <c r="BA11" s="180">
        <f t="shared" ref="BA11:BA15" si="46">SUM(AW11:AZ11)</f>
        <v>67.209999999999994</v>
      </c>
      <c r="BB11" s="181">
        <f>'พ.ย. 68'!AG12</f>
        <v>139</v>
      </c>
      <c r="BC11" s="181">
        <f>'พ.ย. 68'!AG38</f>
        <v>50</v>
      </c>
      <c r="BD11" s="181">
        <f>'พ.ย. 68'!AG64</f>
        <v>0.1</v>
      </c>
      <c r="BE11" s="181">
        <f>'พ.ย. 68'!AG93</f>
        <v>0.7</v>
      </c>
      <c r="BF11" s="180">
        <f t="shared" ref="BF11:BF15" si="47">SUM(BB11:BE11)</f>
        <v>189.79999999999998</v>
      </c>
      <c r="BG11" s="181">
        <f>'ธ.ค. 68'!AG12</f>
        <v>40.099999999999994</v>
      </c>
      <c r="BH11" s="181">
        <f>'ธ.ค. 68'!AG38</f>
        <v>0</v>
      </c>
      <c r="BI11" s="181">
        <f>'ธ.ค. 68'!AG65</f>
        <v>0.90000000000000013</v>
      </c>
      <c r="BJ11" s="181">
        <f>'ธ.ค. 68'!AG93</f>
        <v>0.60000000000000009</v>
      </c>
      <c r="BK11" s="180">
        <f t="shared" ref="BK11:BK15" si="48">SUM(BG11:BJ11)</f>
        <v>41.599999999999994</v>
      </c>
    </row>
    <row r="12" spans="1:63" s="132" customFormat="1" ht="25.2" customHeight="1">
      <c r="A12" s="52" t="s">
        <v>27</v>
      </c>
      <c r="B12" s="61">
        <f t="shared" si="1"/>
        <v>184.50000000000003</v>
      </c>
      <c r="C12" s="61">
        <f>B12*100/B26</f>
        <v>1.392319377689837</v>
      </c>
      <c r="D12" s="180">
        <f>มกรา!AG13</f>
        <v>5.6000000000000005</v>
      </c>
      <c r="E12" s="180">
        <f>มกรา!AG39</f>
        <v>2</v>
      </c>
      <c r="F12" s="180">
        <f>มกรา!AG66</f>
        <v>1.1000000000000001</v>
      </c>
      <c r="G12" s="180">
        <f>มกรา!AG94</f>
        <v>0.5</v>
      </c>
      <c r="H12" s="180">
        <f t="shared" si="37"/>
        <v>9.2000000000000011</v>
      </c>
      <c r="I12" s="180">
        <f>กุมภา!AG13</f>
        <v>17.5</v>
      </c>
      <c r="J12" s="180">
        <f>กุมภา!AG39</f>
        <v>0</v>
      </c>
      <c r="K12" s="180">
        <f>กุมภา!AG66</f>
        <v>1.3</v>
      </c>
      <c r="L12" s="180">
        <f>กุมภา!AG94</f>
        <v>4.2</v>
      </c>
      <c r="M12" s="180">
        <f t="shared" si="38"/>
        <v>23</v>
      </c>
      <c r="N12" s="181">
        <f>'มี.ค. 68'!AG13</f>
        <v>18.700000000000003</v>
      </c>
      <c r="O12" s="181">
        <f>'มี.ค. 68'!AG39</f>
        <v>1</v>
      </c>
      <c r="P12" s="181">
        <f>'มี.ค. 68'!AG66</f>
        <v>0.30000000000000004</v>
      </c>
      <c r="Q12" s="181">
        <f>'มี.ค. 68'!AG94</f>
        <v>0.2</v>
      </c>
      <c r="R12" s="180">
        <f t="shared" si="39"/>
        <v>20.200000000000003</v>
      </c>
      <c r="S12" s="181">
        <f>'เม.ย. 68'!AG13</f>
        <v>7.8000000000000007</v>
      </c>
      <c r="T12" s="181">
        <f>'เม.ย. 68'!AG39</f>
        <v>0.30000000000000004</v>
      </c>
      <c r="U12" s="181">
        <f>'เม.ย. 68'!AG66</f>
        <v>0.4</v>
      </c>
      <c r="V12" s="181">
        <f>'เม.ย. 68'!AG94</f>
        <v>6.1999999999999993</v>
      </c>
      <c r="W12" s="180">
        <f t="shared" si="40"/>
        <v>14.700000000000001</v>
      </c>
      <c r="X12" s="181">
        <f>'พ.ค. 68'!AG13</f>
        <v>6.6999999999999993</v>
      </c>
      <c r="Y12" s="181">
        <f>'พ.ค. 68'!AG39</f>
        <v>0</v>
      </c>
      <c r="Z12" s="181">
        <f>'พ.ค. 68'!AG66</f>
        <v>1</v>
      </c>
      <c r="AA12" s="181">
        <f>'พ.ค. 68'!AG94</f>
        <v>0.2</v>
      </c>
      <c r="AB12" s="180">
        <f t="shared" si="41"/>
        <v>7.8999999999999995</v>
      </c>
      <c r="AC12" s="181">
        <f>'มิ.ย. 68'!AG13</f>
        <v>10.599999999999996</v>
      </c>
      <c r="AD12" s="181">
        <f>'มิ.ย. 68'!AG39</f>
        <v>0</v>
      </c>
      <c r="AE12" s="181">
        <f>'มิ.ย. 68'!AG66</f>
        <v>1.4</v>
      </c>
      <c r="AF12" s="181">
        <f>'มิ.ย. 68'!AG94</f>
        <v>1.2</v>
      </c>
      <c r="AG12" s="180">
        <f t="shared" si="42"/>
        <v>13.199999999999996</v>
      </c>
      <c r="AH12" s="181">
        <f>'ก.ค. 68'!AG13</f>
        <v>5.9999999999999991</v>
      </c>
      <c r="AI12" s="181">
        <f>'ก.ค. 68'!AG39</f>
        <v>0</v>
      </c>
      <c r="AJ12" s="181">
        <f>'ก.ค. 68'!AG66</f>
        <v>1.6</v>
      </c>
      <c r="AK12" s="181">
        <f>'ก.ค. 68'!AG94</f>
        <v>1.5</v>
      </c>
      <c r="AL12" s="180">
        <f t="shared" si="43"/>
        <v>9.1</v>
      </c>
      <c r="AM12" s="181">
        <f>'ส.ค. 68'!AG13</f>
        <v>10.6</v>
      </c>
      <c r="AN12" s="181">
        <f>'ส.ค. 68'!AG39</f>
        <v>0</v>
      </c>
      <c r="AO12" s="181">
        <f>'ส.ค. 68'!AG66</f>
        <v>0.4</v>
      </c>
      <c r="AP12" s="181">
        <f>'ส.ค. 68'!AG94</f>
        <v>0.2</v>
      </c>
      <c r="AQ12" s="180">
        <f t="shared" si="44"/>
        <v>11.2</v>
      </c>
      <c r="AR12" s="181">
        <f>'ก.ย. 68'!AG13</f>
        <v>29</v>
      </c>
      <c r="AS12" s="181">
        <f>'ก.ย. 68'!AG39</f>
        <v>7.6999999999999993</v>
      </c>
      <c r="AT12" s="181">
        <f>'ก.ย. 68'!AG66</f>
        <v>4.1999999999999993</v>
      </c>
      <c r="AU12" s="181">
        <f>'ก.ย. 68'!AG94</f>
        <v>0.89999999999999991</v>
      </c>
      <c r="AV12" s="180">
        <f t="shared" si="45"/>
        <v>41.800000000000004</v>
      </c>
      <c r="AW12" s="181">
        <f>'ต.ค. 68'!AG13</f>
        <v>5.7999999999999989</v>
      </c>
      <c r="AX12" s="181">
        <f>'ต.ค. 68'!AG39</f>
        <v>2.6</v>
      </c>
      <c r="AY12" s="181">
        <f>'ต.ค. 68'!AG66</f>
        <v>1.4</v>
      </c>
      <c r="AZ12" s="181">
        <f>'ต.ค. 68'!AG94</f>
        <v>0</v>
      </c>
      <c r="BA12" s="180">
        <f t="shared" si="46"/>
        <v>9.7999999999999989</v>
      </c>
      <c r="BB12" s="181">
        <f>'พ.ย. 68'!AG13</f>
        <v>11.799999999999999</v>
      </c>
      <c r="BC12" s="181">
        <f>'พ.ย. 68'!AG39</f>
        <v>0</v>
      </c>
      <c r="BD12" s="181">
        <f>'พ.ย. 68'!AG65</f>
        <v>1.4000000000000001</v>
      </c>
      <c r="BE12" s="181">
        <f>'พ.ย. 68'!AG94</f>
        <v>0.1</v>
      </c>
      <c r="BF12" s="180">
        <f t="shared" si="47"/>
        <v>13.299999999999999</v>
      </c>
      <c r="BG12" s="181">
        <f>'ธ.ค. 68'!AG13</f>
        <v>10.899999999999999</v>
      </c>
      <c r="BH12" s="181">
        <f>'ธ.ค. 68'!AG39</f>
        <v>0</v>
      </c>
      <c r="BI12" s="181">
        <f>'ธ.ค. 68'!AG66</f>
        <v>0.2</v>
      </c>
      <c r="BJ12" s="181">
        <f>'ธ.ค. 68'!AG94</f>
        <v>0</v>
      </c>
      <c r="BK12" s="180">
        <f t="shared" si="48"/>
        <v>11.099999999999998</v>
      </c>
    </row>
    <row r="13" spans="1:63" s="132" customFormat="1" ht="25.2" customHeight="1">
      <c r="A13" s="48" t="s">
        <v>28</v>
      </c>
      <c r="B13" s="61">
        <f t="shared" si="1"/>
        <v>393</v>
      </c>
      <c r="C13" s="61">
        <f>B13*100/B26</f>
        <v>2.9657534711767251</v>
      </c>
      <c r="D13" s="180">
        <f>มกรา!AG14</f>
        <v>17.099999999999998</v>
      </c>
      <c r="E13" s="180">
        <f>มกรา!AG40</f>
        <v>3</v>
      </c>
      <c r="F13" s="180">
        <f>มกรา!AG67</f>
        <v>1.9000000000000001</v>
      </c>
      <c r="G13" s="180">
        <f>มกรา!AG95</f>
        <v>0.60000000000000009</v>
      </c>
      <c r="H13" s="180">
        <f t="shared" si="37"/>
        <v>22.599999999999998</v>
      </c>
      <c r="I13" s="180">
        <f>กุมภา!AG14</f>
        <v>17</v>
      </c>
      <c r="J13" s="180">
        <f>กุมภา!AG40</f>
        <v>0</v>
      </c>
      <c r="K13" s="180">
        <f>กุมภา!AG67</f>
        <v>3.5</v>
      </c>
      <c r="L13" s="180">
        <f>กุมภา!AG95</f>
        <v>4.0999999999999996</v>
      </c>
      <c r="M13" s="180">
        <f t="shared" si="38"/>
        <v>24.6</v>
      </c>
      <c r="N13" s="181">
        <f>'มี.ค. 68'!AG14</f>
        <v>27.499999999999996</v>
      </c>
      <c r="O13" s="181">
        <f>'มี.ค. 68'!AG40</f>
        <v>0.7</v>
      </c>
      <c r="P13" s="181">
        <f>'มี.ค. 68'!AG67</f>
        <v>0.2</v>
      </c>
      <c r="Q13" s="181">
        <f>'มี.ค. 68'!AG95</f>
        <v>0</v>
      </c>
      <c r="R13" s="180">
        <f t="shared" si="39"/>
        <v>28.399999999999995</v>
      </c>
      <c r="S13" s="181">
        <f>'เม.ย. 68'!AG14</f>
        <v>5.3</v>
      </c>
      <c r="T13" s="181">
        <f>'เม.ย. 68'!AG40</f>
        <v>0.5</v>
      </c>
      <c r="U13" s="181">
        <f>'เม.ย. 68'!AG67</f>
        <v>0.1</v>
      </c>
      <c r="V13" s="181">
        <f>'เม.ย. 68'!AG95</f>
        <v>0.1</v>
      </c>
      <c r="W13" s="180">
        <f t="shared" si="40"/>
        <v>5.9999999999999991</v>
      </c>
      <c r="X13" s="181">
        <f>'พ.ค. 68'!AG14</f>
        <v>31.499999999999996</v>
      </c>
      <c r="Y13" s="181">
        <f>'พ.ค. 68'!AG40</f>
        <v>0</v>
      </c>
      <c r="Z13" s="181">
        <f>'พ.ค. 68'!AG67</f>
        <v>1.1000000000000001</v>
      </c>
      <c r="AA13" s="181">
        <f>'พ.ค. 68'!AG95</f>
        <v>0</v>
      </c>
      <c r="AB13" s="180">
        <f t="shared" si="41"/>
        <v>32.599999999999994</v>
      </c>
      <c r="AC13" s="181">
        <f>'มิ.ย. 68'!AG14</f>
        <v>22.900000000000002</v>
      </c>
      <c r="AD13" s="181">
        <f>'มิ.ย. 68'!AG40</f>
        <v>1</v>
      </c>
      <c r="AE13" s="181">
        <f>'มิ.ย. 68'!AG67</f>
        <v>9</v>
      </c>
      <c r="AF13" s="181">
        <f>'มิ.ย. 68'!AG95</f>
        <v>4.2</v>
      </c>
      <c r="AG13" s="180">
        <f t="shared" si="42"/>
        <v>37.100000000000009</v>
      </c>
      <c r="AH13" s="181">
        <f>'ก.ค. 68'!AG14</f>
        <v>7.8999999999999995</v>
      </c>
      <c r="AI13" s="181">
        <f>'ก.ค. 68'!AG40</f>
        <v>2</v>
      </c>
      <c r="AJ13" s="181">
        <f>'ก.ค. 68'!AG67</f>
        <v>12.999999999999996</v>
      </c>
      <c r="AK13" s="181">
        <f>'ก.ค. 68'!AG95</f>
        <v>6.3</v>
      </c>
      <c r="AL13" s="180">
        <f t="shared" si="43"/>
        <v>29.199999999999996</v>
      </c>
      <c r="AM13" s="181">
        <f>'ส.ค. 68'!AG14</f>
        <v>7.5</v>
      </c>
      <c r="AN13" s="181">
        <f>'ส.ค. 68'!AG40</f>
        <v>3</v>
      </c>
      <c r="AO13" s="181">
        <f>'ส.ค. 68'!AG67</f>
        <v>6.7</v>
      </c>
      <c r="AP13" s="181">
        <f>'ส.ค. 68'!AG95</f>
        <v>8.3999999999999986</v>
      </c>
      <c r="AQ13" s="180">
        <f t="shared" si="44"/>
        <v>25.599999999999998</v>
      </c>
      <c r="AR13" s="181">
        <f>'ก.ย. 68'!AG14</f>
        <v>47.500000000000014</v>
      </c>
      <c r="AS13" s="181">
        <f>'ก.ย. 68'!AG40</f>
        <v>6.5</v>
      </c>
      <c r="AT13" s="181">
        <f>'ก.ย. 68'!AG67</f>
        <v>1.7000000000000002</v>
      </c>
      <c r="AU13" s="181">
        <f>'ก.ย. 68'!AG95</f>
        <v>1.4</v>
      </c>
      <c r="AV13" s="180">
        <f t="shared" si="45"/>
        <v>57.100000000000016</v>
      </c>
      <c r="AW13" s="181">
        <f>'ต.ค. 68'!AG14</f>
        <v>66.900000000000006</v>
      </c>
      <c r="AX13" s="181">
        <f>'ต.ค. 68'!AG40</f>
        <v>2.1</v>
      </c>
      <c r="AY13" s="181">
        <f>'ต.ค. 68'!AG67</f>
        <v>0.30000000000000004</v>
      </c>
      <c r="AZ13" s="181">
        <f>'ต.ค. 68'!AG95</f>
        <v>2.5</v>
      </c>
      <c r="BA13" s="180">
        <f t="shared" si="46"/>
        <v>71.8</v>
      </c>
      <c r="BB13" s="181">
        <f>'พ.ย. 68'!AG14</f>
        <v>17.399999999999999</v>
      </c>
      <c r="BC13" s="181">
        <f>'พ.ย. 68'!AG40</f>
        <v>26.5</v>
      </c>
      <c r="BD13" s="181">
        <f>'พ.ย. 68'!AG66</f>
        <v>0.2</v>
      </c>
      <c r="BE13" s="181">
        <f>'พ.ย. 68'!AG95</f>
        <v>0.30000000000000004</v>
      </c>
      <c r="BF13" s="180">
        <f t="shared" si="47"/>
        <v>44.4</v>
      </c>
      <c r="BG13" s="181">
        <f>'ธ.ค. 68'!AG14</f>
        <v>12.9</v>
      </c>
      <c r="BH13" s="181">
        <f>'ธ.ค. 68'!AG40</f>
        <v>0</v>
      </c>
      <c r="BI13" s="181">
        <f>'ธ.ค. 68'!AG67</f>
        <v>0.5</v>
      </c>
      <c r="BJ13" s="181">
        <f>'ธ.ค. 68'!AG95</f>
        <v>0.2</v>
      </c>
      <c r="BK13" s="180">
        <f t="shared" si="48"/>
        <v>13.6</v>
      </c>
    </row>
    <row r="14" spans="1:63" s="132" customFormat="1" ht="25.2" customHeight="1">
      <c r="A14" s="48" t="s">
        <v>39</v>
      </c>
      <c r="B14" s="61">
        <f t="shared" si="1"/>
        <v>59.2</v>
      </c>
      <c r="C14" s="61">
        <f>B14*100/B26</f>
        <v>0.44674963229939474</v>
      </c>
      <c r="D14" s="180">
        <f>มกรา!AG15</f>
        <v>3.5000000000000004</v>
      </c>
      <c r="E14" s="180">
        <f>มกรา!AG41</f>
        <v>10.5</v>
      </c>
      <c r="F14" s="180">
        <f>มกรา!AG68</f>
        <v>0.6</v>
      </c>
      <c r="G14" s="180">
        <f>มกรา!AG96</f>
        <v>0.6</v>
      </c>
      <c r="H14" s="180">
        <f t="shared" si="37"/>
        <v>15.2</v>
      </c>
      <c r="I14" s="180">
        <f>กุมภา!AG15</f>
        <v>4.1999999999999993</v>
      </c>
      <c r="J14" s="180">
        <f>กุมภา!AG41</f>
        <v>0</v>
      </c>
      <c r="K14" s="180">
        <f>กุมภา!AG68</f>
        <v>0.30000000000000004</v>
      </c>
      <c r="L14" s="180">
        <f>กุมภา!AG96</f>
        <v>0.4</v>
      </c>
      <c r="M14" s="180">
        <f t="shared" si="38"/>
        <v>4.8999999999999995</v>
      </c>
      <c r="N14" s="181">
        <f>'มี.ค. 68'!AG15</f>
        <v>4.8999999999999995</v>
      </c>
      <c r="O14" s="181">
        <f>'มี.ค. 68'!AG41</f>
        <v>0.30000000000000004</v>
      </c>
      <c r="P14" s="181">
        <f>'มี.ค. 68'!AG68</f>
        <v>0.1</v>
      </c>
      <c r="Q14" s="181">
        <f>'มี.ค. 68'!AG96</f>
        <v>0.1</v>
      </c>
      <c r="R14" s="180">
        <f t="shared" si="39"/>
        <v>5.3999999999999986</v>
      </c>
      <c r="S14" s="181">
        <f>'เม.ย. 68'!AG15</f>
        <v>1.8000000000000003</v>
      </c>
      <c r="T14" s="181">
        <f>'เม.ย. 68'!AG41</f>
        <v>0</v>
      </c>
      <c r="U14" s="181">
        <f>'เม.ย. 68'!AG68</f>
        <v>0.5</v>
      </c>
      <c r="V14" s="181">
        <f>'เม.ย. 68'!AG96</f>
        <v>0</v>
      </c>
      <c r="W14" s="180">
        <f t="shared" si="40"/>
        <v>2.3000000000000003</v>
      </c>
      <c r="X14" s="181">
        <f>'พ.ค. 68'!AG15</f>
        <v>3.7</v>
      </c>
      <c r="Y14" s="181">
        <f>'พ.ค. 68'!AG41</f>
        <v>0</v>
      </c>
      <c r="Z14" s="181">
        <f>'พ.ค. 68'!AG68</f>
        <v>0</v>
      </c>
      <c r="AA14" s="181">
        <f>'พ.ค. 68'!AG96</f>
        <v>0</v>
      </c>
      <c r="AB14" s="180">
        <f t="shared" si="41"/>
        <v>3.7</v>
      </c>
      <c r="AC14" s="181">
        <f>'มิ.ย. 68'!AG15</f>
        <v>3.2</v>
      </c>
      <c r="AD14" s="181">
        <f>'มิ.ย. 68'!AG41</f>
        <v>0</v>
      </c>
      <c r="AE14" s="181">
        <f>'มิ.ย. 68'!AG68</f>
        <v>0.79999999999999993</v>
      </c>
      <c r="AF14" s="181">
        <f>'มิ.ย. 68'!AG96</f>
        <v>0.8</v>
      </c>
      <c r="AG14" s="180">
        <f t="shared" si="42"/>
        <v>4.8</v>
      </c>
      <c r="AH14" s="181">
        <f>'ก.ค. 68'!AG15</f>
        <v>3.100000000000001</v>
      </c>
      <c r="AI14" s="181">
        <f>'ก.ค. 68'!AG41</f>
        <v>0</v>
      </c>
      <c r="AJ14" s="181">
        <f>'ก.ค. 68'!AG68</f>
        <v>1.2</v>
      </c>
      <c r="AK14" s="181">
        <f>'ก.ค. 68'!AG96</f>
        <v>1.4000000000000004</v>
      </c>
      <c r="AL14" s="180">
        <f t="shared" si="43"/>
        <v>5.7000000000000011</v>
      </c>
      <c r="AM14" s="181">
        <f>'ส.ค. 68'!AG15</f>
        <v>3.3000000000000003</v>
      </c>
      <c r="AN14" s="181">
        <f>'ส.ค. 68'!AG41</f>
        <v>0</v>
      </c>
      <c r="AO14" s="181">
        <f>'ส.ค. 68'!AG68</f>
        <v>0.79999999999999993</v>
      </c>
      <c r="AP14" s="181">
        <f>'ส.ค. 68'!AG96</f>
        <v>0.9</v>
      </c>
      <c r="AQ14" s="180">
        <f t="shared" si="44"/>
        <v>5.0000000000000009</v>
      </c>
      <c r="AR14" s="181">
        <f>'ก.ย. 68'!AG15</f>
        <v>4.9999999999999991</v>
      </c>
      <c r="AS14" s="181">
        <f>'ก.ย. 68'!AG41</f>
        <v>0.8</v>
      </c>
      <c r="AT14" s="181">
        <f>'ก.ย. 68'!AG68</f>
        <v>0.1</v>
      </c>
      <c r="AU14" s="181">
        <f>'ก.ย. 68'!AG96</f>
        <v>0</v>
      </c>
      <c r="AV14" s="180">
        <f t="shared" si="45"/>
        <v>5.8999999999999986</v>
      </c>
      <c r="AW14" s="181">
        <f>'ต.ค. 68'!AG15</f>
        <v>0</v>
      </c>
      <c r="AX14" s="181">
        <f>'ต.ค. 68'!AG41</f>
        <v>0</v>
      </c>
      <c r="AY14" s="181">
        <f>'ต.ค. 68'!AG68</f>
        <v>0</v>
      </c>
      <c r="AZ14" s="181">
        <f>'ต.ค. 68'!AG96</f>
        <v>0</v>
      </c>
      <c r="BA14" s="180">
        <f t="shared" si="46"/>
        <v>0</v>
      </c>
      <c r="BB14" s="181">
        <f>'พ.ย. 68'!AG15</f>
        <v>2.7000000000000006</v>
      </c>
      <c r="BC14" s="181">
        <f>'พ.ย. 68'!AG41</f>
        <v>0</v>
      </c>
      <c r="BD14" s="181">
        <f>'พ.ย. 68'!AG67</f>
        <v>0.90000000000000013</v>
      </c>
      <c r="BE14" s="181">
        <f>'พ.ย. 68'!AG96</f>
        <v>0</v>
      </c>
      <c r="BF14" s="180">
        <f t="shared" si="47"/>
        <v>3.6000000000000005</v>
      </c>
      <c r="BG14" s="181">
        <f>'ธ.ค. 68'!AG15</f>
        <v>2.7000000000000006</v>
      </c>
      <c r="BH14" s="181">
        <f>'ธ.ค. 68'!AG41</f>
        <v>0</v>
      </c>
      <c r="BI14" s="181">
        <f>'ธ.ค. 68'!AG68</f>
        <v>0</v>
      </c>
      <c r="BJ14" s="181">
        <f>'ธ.ค. 68'!AG96</f>
        <v>0</v>
      </c>
      <c r="BK14" s="180">
        <f t="shared" si="48"/>
        <v>2.7000000000000006</v>
      </c>
    </row>
    <row r="15" spans="1:63" s="132" customFormat="1" ht="25.2" customHeight="1">
      <c r="A15" s="48" t="s">
        <v>40</v>
      </c>
      <c r="B15" s="61">
        <f t="shared" si="1"/>
        <v>30.300000000000004</v>
      </c>
      <c r="C15" s="61">
        <f>B15*100/B26</f>
        <v>0.22865732869377808</v>
      </c>
      <c r="D15" s="180">
        <f>มกรา!AG16</f>
        <v>2.7000000000000006</v>
      </c>
      <c r="E15" s="180">
        <f>มกรา!AG42</f>
        <v>0</v>
      </c>
      <c r="F15" s="180">
        <f>มกรา!AG69</f>
        <v>0</v>
      </c>
      <c r="G15" s="180">
        <f>มกรา!AG97</f>
        <v>0.1</v>
      </c>
      <c r="H15" s="180">
        <f t="shared" si="37"/>
        <v>2.8000000000000007</v>
      </c>
      <c r="I15" s="180">
        <f>กุมภา!AG16</f>
        <v>2.3000000000000003</v>
      </c>
      <c r="J15" s="180">
        <f>กุมภา!AG42</f>
        <v>0</v>
      </c>
      <c r="K15" s="180">
        <f>กุมภา!AG69</f>
        <v>0.2</v>
      </c>
      <c r="L15" s="180">
        <f>กุมภา!AG97</f>
        <v>0.30000000000000004</v>
      </c>
      <c r="M15" s="180">
        <f t="shared" si="38"/>
        <v>2.8000000000000007</v>
      </c>
      <c r="N15" s="181">
        <f>'มี.ค. 68'!AG16</f>
        <v>3.1000000000000005</v>
      </c>
      <c r="O15" s="181">
        <f>'มี.ค. 68'!AG42</f>
        <v>0.2</v>
      </c>
      <c r="P15" s="181">
        <f>'มี.ค. 68'!AG69</f>
        <v>0</v>
      </c>
      <c r="Q15" s="181">
        <f>'มี.ค. 68'!AG97</f>
        <v>0</v>
      </c>
      <c r="R15" s="180">
        <f t="shared" si="39"/>
        <v>3.3000000000000007</v>
      </c>
      <c r="S15" s="181">
        <f>'เม.ย. 68'!AG16</f>
        <v>0.89999999999999991</v>
      </c>
      <c r="T15" s="181">
        <f>'เม.ย. 68'!AG42</f>
        <v>0</v>
      </c>
      <c r="U15" s="181">
        <f>'เม.ย. 68'!AG69</f>
        <v>0</v>
      </c>
      <c r="V15" s="181">
        <f>'เม.ย. 68'!AG97</f>
        <v>0</v>
      </c>
      <c r="W15" s="180">
        <f t="shared" si="40"/>
        <v>0.89999999999999991</v>
      </c>
      <c r="X15" s="181">
        <f>'พ.ค. 68'!AG16</f>
        <v>1.5</v>
      </c>
      <c r="Y15" s="181">
        <f>'พ.ค. 68'!AG42</f>
        <v>0</v>
      </c>
      <c r="Z15" s="181">
        <f>'พ.ค. 68'!AG69</f>
        <v>0</v>
      </c>
      <c r="AA15" s="181">
        <f>'พ.ค. 68'!AG97</f>
        <v>0</v>
      </c>
      <c r="AB15" s="180">
        <f t="shared" si="41"/>
        <v>1.5</v>
      </c>
      <c r="AC15" s="181">
        <f>'มิ.ย. 68'!AG16</f>
        <v>0.7</v>
      </c>
      <c r="AD15" s="181">
        <f>'มิ.ย. 68'!AG42</f>
        <v>0</v>
      </c>
      <c r="AE15" s="181">
        <f>'มิ.ย. 68'!AG69</f>
        <v>0</v>
      </c>
      <c r="AF15" s="181">
        <f>'มิ.ย. 68'!AG97</f>
        <v>0</v>
      </c>
      <c r="AG15" s="180">
        <f t="shared" si="42"/>
        <v>0.7</v>
      </c>
      <c r="AH15" s="181">
        <f>'ก.ค. 68'!AG16</f>
        <v>4</v>
      </c>
      <c r="AI15" s="181">
        <f>'ก.ค. 68'!AG42</f>
        <v>0</v>
      </c>
      <c r="AJ15" s="181">
        <f>'ก.ค. 68'!AG69</f>
        <v>0.6</v>
      </c>
      <c r="AK15" s="181">
        <f>'ก.ค. 68'!AG97</f>
        <v>0.5</v>
      </c>
      <c r="AL15" s="180">
        <f t="shared" si="43"/>
        <v>5.0999999999999996</v>
      </c>
      <c r="AM15" s="181">
        <f>'ส.ค. 68'!AG16</f>
        <v>1.2</v>
      </c>
      <c r="AN15" s="181">
        <f>'ส.ค. 68'!AG42</f>
        <v>0</v>
      </c>
      <c r="AO15" s="181">
        <f>'ส.ค. 68'!AG69</f>
        <v>0.1</v>
      </c>
      <c r="AP15" s="181">
        <f>'ส.ค. 68'!AG97</f>
        <v>0</v>
      </c>
      <c r="AQ15" s="180">
        <f t="shared" si="44"/>
        <v>1.3</v>
      </c>
      <c r="AR15" s="181">
        <f>'ก.ย. 68'!AG16</f>
        <v>3.9000000000000004</v>
      </c>
      <c r="AS15" s="181">
        <f>'ก.ย. 68'!AG42</f>
        <v>0.6</v>
      </c>
      <c r="AT15" s="181">
        <f>'ก.ย. 68'!AG69</f>
        <v>0</v>
      </c>
      <c r="AU15" s="181">
        <f>'ก.ย. 68'!AG97</f>
        <v>0</v>
      </c>
      <c r="AV15" s="180">
        <f t="shared" si="45"/>
        <v>4.5</v>
      </c>
      <c r="AW15" s="181">
        <f>'ต.ค. 68'!AG16</f>
        <v>0</v>
      </c>
      <c r="AX15" s="181">
        <f>'ต.ค. 68'!AG42</f>
        <v>0</v>
      </c>
      <c r="AY15" s="181">
        <f>'ต.ค. 68'!AG69</f>
        <v>0</v>
      </c>
      <c r="AZ15" s="181">
        <f>'ต.ค. 68'!AG97</f>
        <v>0</v>
      </c>
      <c r="BA15" s="180">
        <f t="shared" si="46"/>
        <v>0</v>
      </c>
      <c r="BB15" s="181">
        <f>'พ.ย. 68'!AG16</f>
        <v>2.4000000000000004</v>
      </c>
      <c r="BC15" s="181">
        <f>'พ.ย. 68'!AG42</f>
        <v>0</v>
      </c>
      <c r="BD15" s="181">
        <f>'พ.ย. 68'!AG68</f>
        <v>0</v>
      </c>
      <c r="BE15" s="181">
        <f>'พ.ย. 68'!AG97</f>
        <v>0</v>
      </c>
      <c r="BF15" s="180">
        <f t="shared" si="47"/>
        <v>2.4000000000000004</v>
      </c>
      <c r="BG15" s="181">
        <f>'ธ.ค. 68'!AG16</f>
        <v>4.7</v>
      </c>
      <c r="BH15" s="181">
        <f>'ธ.ค. 68'!AG42</f>
        <v>0</v>
      </c>
      <c r="BI15" s="181">
        <f>'ธ.ค. 68'!AG69</f>
        <v>0.30000000000000004</v>
      </c>
      <c r="BJ15" s="181">
        <f>'ธ.ค. 68'!AG97</f>
        <v>0</v>
      </c>
      <c r="BK15" s="180">
        <f t="shared" si="48"/>
        <v>5</v>
      </c>
    </row>
    <row r="16" spans="1:63" s="95" customFormat="1" ht="25.2" customHeight="1">
      <c r="A16" s="93" t="s">
        <v>22</v>
      </c>
      <c r="B16" s="94">
        <f>SUM(B10:B15)</f>
        <v>1984.83</v>
      </c>
      <c r="C16" s="94">
        <f>B16*100/B26</f>
        <v>14.978413389810941</v>
      </c>
      <c r="D16" s="94">
        <f>SUM(D10:D15)</f>
        <v>154.99999999999997</v>
      </c>
      <c r="E16" s="94">
        <f t="shared" ref="E16:F16" si="49">SUM(E10:E15)</f>
        <v>33.900000000000006</v>
      </c>
      <c r="F16" s="94">
        <f t="shared" si="49"/>
        <v>8.9</v>
      </c>
      <c r="G16" s="94">
        <f>SUM(G10:G15)</f>
        <v>5.2999999999999989</v>
      </c>
      <c r="H16" s="94">
        <f>SUM(H10:H15)</f>
        <v>203.1</v>
      </c>
      <c r="I16" s="94">
        <f t="shared" ref="I16" si="50">SUM(I10:I15)</f>
        <v>122</v>
      </c>
      <c r="J16" s="94">
        <f t="shared" ref="J16" si="51">SUM(J10:J15)</f>
        <v>17.3</v>
      </c>
      <c r="K16" s="94">
        <f t="shared" ref="K16:L16" si="52">SUM(K10:K15)</f>
        <v>8.8000000000000007</v>
      </c>
      <c r="L16" s="94">
        <f t="shared" si="52"/>
        <v>12.500000000000002</v>
      </c>
      <c r="M16" s="94">
        <f t="shared" ref="M16" si="53">SUM(M10:M15)</f>
        <v>160.6</v>
      </c>
      <c r="N16" s="94">
        <f t="shared" ref="N16" si="54">SUM(N10:N15)</f>
        <v>121.9</v>
      </c>
      <c r="O16" s="94">
        <f t="shared" ref="O16:P16" si="55">SUM(O10:O15)</f>
        <v>10.5</v>
      </c>
      <c r="P16" s="94">
        <f t="shared" si="55"/>
        <v>1.1000000000000001</v>
      </c>
      <c r="Q16" s="94">
        <f t="shared" ref="Q16" si="56">SUM(Q10:Q15)</f>
        <v>0.70000000000000007</v>
      </c>
      <c r="R16" s="94">
        <f t="shared" ref="R16" si="57">SUM(R10:R15)</f>
        <v>134.19999999999999</v>
      </c>
      <c r="S16" s="94">
        <f t="shared" ref="S16:T16" si="58">SUM(S10:S15)</f>
        <v>36.769999999999996</v>
      </c>
      <c r="T16" s="94">
        <f t="shared" si="58"/>
        <v>3.7</v>
      </c>
      <c r="U16" s="94">
        <f t="shared" ref="U16" si="59">SUM(U10:U15)</f>
        <v>3.5</v>
      </c>
      <c r="V16" s="94">
        <f t="shared" ref="V16" si="60">SUM(V10:V15)</f>
        <v>7.5999999999999988</v>
      </c>
      <c r="W16" s="94">
        <f t="shared" ref="W16:X16" si="61">SUM(W10:W15)</f>
        <v>51.57</v>
      </c>
      <c r="X16" s="94">
        <f t="shared" si="61"/>
        <v>75.2</v>
      </c>
      <c r="Y16" s="94">
        <f t="shared" ref="Y16" si="62">SUM(Y10:Y15)</f>
        <v>0.5</v>
      </c>
      <c r="Z16" s="94">
        <f t="shared" ref="Z16" si="63">SUM(Z10:Z15)</f>
        <v>14.899999999999999</v>
      </c>
      <c r="AA16" s="94">
        <f t="shared" ref="AA16:AB16" si="64">SUM(AA10:AA15)</f>
        <v>0.89999999999999991</v>
      </c>
      <c r="AB16" s="94">
        <f t="shared" si="64"/>
        <v>91.499999999999986</v>
      </c>
      <c r="AC16" s="94">
        <f t="shared" ref="AC16" si="65">SUM(AC10:AC15)</f>
        <v>107.30000000000001</v>
      </c>
      <c r="AD16" s="94">
        <f t="shared" ref="AD16" si="66">SUM(AD10:AD15)</f>
        <v>1</v>
      </c>
      <c r="AE16" s="94">
        <f t="shared" ref="AE16:AF16" si="67">SUM(AE10:AE15)</f>
        <v>19.599999999999998</v>
      </c>
      <c r="AF16" s="94">
        <f t="shared" si="67"/>
        <v>8</v>
      </c>
      <c r="AG16" s="94">
        <f t="shared" ref="AG16" si="68">SUM(AG10:AG15)</f>
        <v>135.89999999999998</v>
      </c>
      <c r="AH16" s="94">
        <f t="shared" ref="AH16" si="69">SUM(AH10:AH15)</f>
        <v>80.699999999999989</v>
      </c>
      <c r="AI16" s="94">
        <f t="shared" ref="AI16:AJ16" si="70">SUM(AI10:AI15)</f>
        <v>2</v>
      </c>
      <c r="AJ16" s="94">
        <f t="shared" si="70"/>
        <v>22.3</v>
      </c>
      <c r="AK16" s="94">
        <f t="shared" ref="AK16" si="71">SUM(AK10:AK15)</f>
        <v>14.3</v>
      </c>
      <c r="AL16" s="94">
        <f t="shared" ref="AL16" si="72">SUM(AL10:AL15)</f>
        <v>119.3</v>
      </c>
      <c r="AM16" s="94">
        <f t="shared" ref="AM16:AN16" si="73">SUM(AM10:AM15)</f>
        <v>86.5</v>
      </c>
      <c r="AN16" s="94">
        <f t="shared" si="73"/>
        <v>4</v>
      </c>
      <c r="AO16" s="94">
        <f t="shared" ref="AO16" si="74">SUM(AO10:AO15)</f>
        <v>10.4</v>
      </c>
      <c r="AP16" s="94">
        <f t="shared" ref="AP16" si="75">SUM(AP10:AP15)</f>
        <v>12.6</v>
      </c>
      <c r="AQ16" s="94">
        <f t="shared" ref="AQ16:AR16" si="76">SUM(AQ10:AQ15)</f>
        <v>113.5</v>
      </c>
      <c r="AR16" s="94">
        <f t="shared" si="76"/>
        <v>221.95000000000002</v>
      </c>
      <c r="AS16" s="94">
        <f t="shared" ref="AS16" si="77">SUM(AS10:AS15)</f>
        <v>30.8</v>
      </c>
      <c r="AT16" s="94">
        <f t="shared" ref="AT16" si="78">SUM(AT10:AT15)</f>
        <v>8.2999999999999989</v>
      </c>
      <c r="AU16" s="94">
        <f t="shared" ref="AU16:AV16" si="79">SUM(AU10:AU15)</f>
        <v>5.9</v>
      </c>
      <c r="AV16" s="94">
        <f t="shared" si="79"/>
        <v>266.95000000000005</v>
      </c>
      <c r="AW16" s="94">
        <f t="shared" ref="AW16" si="80">SUM(AW10:AW15)</f>
        <v>310.3</v>
      </c>
      <c r="AX16" s="94">
        <f t="shared" ref="AX16" si="81">SUM(AX10:AX15)</f>
        <v>14.099999999999998</v>
      </c>
      <c r="AY16" s="94">
        <f t="shared" ref="AY16:AZ16" si="82">SUM(AY10:AY15)</f>
        <v>8.7100000000000009</v>
      </c>
      <c r="AZ16" s="94">
        <f t="shared" si="82"/>
        <v>14.5</v>
      </c>
      <c r="BA16" s="94">
        <f t="shared" ref="BA16" si="83">SUM(BA10:BA15)</f>
        <v>347.61</v>
      </c>
      <c r="BB16" s="94">
        <f>SUM(BB10:BB15)</f>
        <v>186.4</v>
      </c>
      <c r="BC16" s="94">
        <f t="shared" ref="BC16:BE16" si="84">SUM(BC10:BC15)</f>
        <v>76.5</v>
      </c>
      <c r="BD16" s="94">
        <f t="shared" si="84"/>
        <v>2.6000000000000005</v>
      </c>
      <c r="BE16" s="94">
        <f t="shared" si="84"/>
        <v>1.2</v>
      </c>
      <c r="BF16" s="94">
        <f t="shared" ref="BF16" si="85">SUM(BF10:BF15)</f>
        <v>266.7</v>
      </c>
      <c r="BG16" s="94">
        <f t="shared" ref="BG16:BH16" si="86">SUM(BG10:BG15)</f>
        <v>91</v>
      </c>
      <c r="BH16" s="94">
        <f t="shared" si="86"/>
        <v>0</v>
      </c>
      <c r="BI16" s="94">
        <f t="shared" ref="BI16" si="87">SUM(BI10:BI15)</f>
        <v>2</v>
      </c>
      <c r="BJ16" s="94">
        <f t="shared" ref="BJ16" si="88">SUM(BJ10:BJ15)</f>
        <v>0.90000000000000013</v>
      </c>
      <c r="BK16" s="94">
        <f t="shared" ref="BK16" si="89">SUM(BK10:BK15)</f>
        <v>93.899999999999991</v>
      </c>
    </row>
    <row r="17" spans="1:63" s="189" customFormat="1" ht="25.2" customHeight="1">
      <c r="A17" s="183" t="s">
        <v>14</v>
      </c>
      <c r="B17" s="184"/>
      <c r="C17" s="184"/>
      <c r="D17" s="185"/>
      <c r="E17" s="186"/>
      <c r="F17" s="185"/>
      <c r="G17" s="185"/>
      <c r="H17" s="185"/>
      <c r="I17" s="185"/>
      <c r="J17" s="185"/>
      <c r="K17" s="185"/>
      <c r="L17" s="185"/>
      <c r="M17" s="185"/>
      <c r="N17" s="187"/>
      <c r="O17" s="187"/>
      <c r="P17" s="187"/>
      <c r="Q17" s="187"/>
      <c r="R17" s="185"/>
      <c r="S17" s="187"/>
      <c r="T17" s="187"/>
      <c r="U17" s="187"/>
      <c r="V17" s="187"/>
      <c r="W17" s="185"/>
      <c r="X17" s="187"/>
      <c r="Y17" s="187"/>
      <c r="Z17" s="187"/>
      <c r="AA17" s="187"/>
      <c r="AB17" s="185"/>
      <c r="AC17" s="187"/>
      <c r="AD17" s="187"/>
      <c r="AE17" s="187"/>
      <c r="AF17" s="187"/>
      <c r="AG17" s="185"/>
      <c r="AH17" s="187"/>
      <c r="AI17" s="187"/>
      <c r="AJ17" s="187"/>
      <c r="AK17" s="187"/>
      <c r="AL17" s="185"/>
      <c r="AM17" s="187"/>
      <c r="AN17" s="187"/>
      <c r="AO17" s="187"/>
      <c r="AP17" s="187"/>
      <c r="AQ17" s="185"/>
      <c r="AR17" s="187"/>
      <c r="AS17" s="187"/>
      <c r="AT17" s="187"/>
      <c r="AU17" s="187"/>
      <c r="AV17" s="185"/>
      <c r="AW17" s="187"/>
      <c r="AX17" s="187"/>
      <c r="AY17" s="187"/>
      <c r="AZ17" s="187"/>
      <c r="BA17" s="185"/>
      <c r="BB17" s="187"/>
      <c r="BC17" s="187"/>
      <c r="BD17" s="187"/>
      <c r="BE17" s="187"/>
      <c r="BF17" s="185"/>
      <c r="BG17" s="187"/>
      <c r="BH17" s="187"/>
      <c r="BI17" s="187"/>
      <c r="BJ17" s="187"/>
      <c r="BK17" s="188"/>
    </row>
    <row r="18" spans="1:63" s="132" customFormat="1" ht="25.2" customHeight="1">
      <c r="A18" s="45" t="s">
        <v>15</v>
      </c>
      <c r="B18" s="61">
        <f t="shared" si="1"/>
        <v>4.8</v>
      </c>
      <c r="C18" s="61">
        <f>B18*100/B26</f>
        <v>3.6222943159410388E-2</v>
      </c>
      <c r="D18" s="180">
        <f>มกรา!AG19</f>
        <v>0</v>
      </c>
      <c r="E18" s="182">
        <f>มกรา!AG45</f>
        <v>0</v>
      </c>
      <c r="F18" s="180">
        <f>มกรา!AG72</f>
        <v>0</v>
      </c>
      <c r="G18" s="180">
        <f>มกรา!AG100</f>
        <v>0</v>
      </c>
      <c r="H18" s="180">
        <f>SUM(D18:G18)</f>
        <v>0</v>
      </c>
      <c r="I18" s="180">
        <f>กุมภา!AG19</f>
        <v>0.5</v>
      </c>
      <c r="J18" s="180">
        <f>กุมภา!AG45</f>
        <v>0</v>
      </c>
      <c r="K18" s="180">
        <f>กุมภา!AG72</f>
        <v>0</v>
      </c>
      <c r="L18" s="180">
        <f>กุมภา!AG100</f>
        <v>0</v>
      </c>
      <c r="M18" s="180">
        <f>SUM(I18:L18)</f>
        <v>0.5</v>
      </c>
      <c r="N18" s="181">
        <f>'มี.ค. 68'!AG19</f>
        <v>0</v>
      </c>
      <c r="O18" s="181">
        <f>'มี.ค. 68'!AG45</f>
        <v>0</v>
      </c>
      <c r="P18" s="181">
        <f>'มี.ค. 68'!AG72</f>
        <v>0</v>
      </c>
      <c r="Q18" s="181">
        <f>'มี.ค. 68'!AG100</f>
        <v>0</v>
      </c>
      <c r="R18" s="180">
        <f>SUM(N18:Q18)</f>
        <v>0</v>
      </c>
      <c r="S18" s="181">
        <f>'เม.ย. 68'!AG19</f>
        <v>0</v>
      </c>
      <c r="T18" s="181">
        <f>'เม.ย. 68'!AG45</f>
        <v>0</v>
      </c>
      <c r="U18" s="181">
        <f>'เม.ย. 68'!AG72</f>
        <v>0</v>
      </c>
      <c r="V18" s="181">
        <f>'เม.ย. 68'!AG100</f>
        <v>0</v>
      </c>
      <c r="W18" s="180">
        <f>SUM(S18:V18)</f>
        <v>0</v>
      </c>
      <c r="X18" s="181">
        <f>'พ.ค. 68'!AG19</f>
        <v>0</v>
      </c>
      <c r="Y18" s="181">
        <f>'พ.ค. 68'!AG45</f>
        <v>0</v>
      </c>
      <c r="Z18" s="181">
        <f>'พ.ค. 68'!AG72</f>
        <v>0</v>
      </c>
      <c r="AA18" s="181">
        <f>'พ.ค. 68'!AG100</f>
        <v>0</v>
      </c>
      <c r="AB18" s="180">
        <f>SUM(X18:AA18)</f>
        <v>0</v>
      </c>
      <c r="AC18" s="181">
        <f>'มิ.ย. 68'!AG19</f>
        <v>0</v>
      </c>
      <c r="AD18" s="181">
        <f>'มิ.ย. 68'!AG45</f>
        <v>0</v>
      </c>
      <c r="AE18" s="181">
        <f>'มิ.ย. 68'!AG72</f>
        <v>0</v>
      </c>
      <c r="AF18" s="181">
        <f>'มิ.ย. 68'!AG100</f>
        <v>0</v>
      </c>
      <c r="AG18" s="180">
        <f>SUM(AC18:AF18)</f>
        <v>0</v>
      </c>
      <c r="AH18" s="181">
        <f>'ก.ค. 68'!AG19</f>
        <v>0</v>
      </c>
      <c r="AI18" s="181">
        <f>'ก.ค. 68'!AG45</f>
        <v>0</v>
      </c>
      <c r="AJ18" s="181">
        <f>'ก.ค. 68'!AG72</f>
        <v>0</v>
      </c>
      <c r="AK18" s="181">
        <f>'ก.ค. 68'!AG100</f>
        <v>0</v>
      </c>
      <c r="AL18" s="180">
        <f>SUM(AH18:AK18)</f>
        <v>0</v>
      </c>
      <c r="AM18" s="181">
        <f>'ส.ค. 68'!AG19</f>
        <v>0</v>
      </c>
      <c r="AN18" s="181">
        <f>'ส.ค. 68'!AG45</f>
        <v>0</v>
      </c>
      <c r="AO18" s="181">
        <f>'ส.ค. 68'!AG72</f>
        <v>0</v>
      </c>
      <c r="AP18" s="181">
        <f>'ส.ค. 68'!AG100</f>
        <v>0</v>
      </c>
      <c r="AQ18" s="180">
        <f>SUM(AM18:AP18)</f>
        <v>0</v>
      </c>
      <c r="AR18" s="181">
        <f>'ก.ย. 68'!AG19</f>
        <v>0</v>
      </c>
      <c r="AS18" s="181">
        <f>'ก.ย. 68'!AG45</f>
        <v>0</v>
      </c>
      <c r="AT18" s="181">
        <f>'ก.ย. 68'!AG72</f>
        <v>0</v>
      </c>
      <c r="AU18" s="181">
        <f>'ก.ย. 68'!AG100</f>
        <v>0</v>
      </c>
      <c r="AV18" s="180">
        <f>SUM(AR18:AU18)</f>
        <v>0</v>
      </c>
      <c r="AW18" s="181">
        <f>'ต.ค. 68'!AG19</f>
        <v>4.3</v>
      </c>
      <c r="AX18" s="181">
        <f>'ต.ค. 68'!AG45</f>
        <v>0</v>
      </c>
      <c r="AY18" s="181">
        <f>'ต.ค. 68'!AG72</f>
        <v>0</v>
      </c>
      <c r="AZ18" s="181">
        <f>'ต.ค. 68'!AG100</f>
        <v>0</v>
      </c>
      <c r="BA18" s="180">
        <f>SUM(AW18:AZ18)</f>
        <v>4.3</v>
      </c>
      <c r="BB18" s="181">
        <f t="shared" si="0"/>
        <v>0</v>
      </c>
      <c r="BC18" s="181">
        <f>'พ.ย. 68'!AG45</f>
        <v>0</v>
      </c>
      <c r="BD18" s="181">
        <f>'พ.ย. 68'!AG71</f>
        <v>0</v>
      </c>
      <c r="BE18" s="181">
        <f>'พ.ย. 68'!AG100</f>
        <v>0</v>
      </c>
      <c r="BF18" s="180">
        <f>SUM(BB18:BE18)</f>
        <v>0</v>
      </c>
      <c r="BG18" s="181">
        <f>'ธ.ค. 68'!AG19</f>
        <v>0</v>
      </c>
      <c r="BH18" s="181">
        <f>'ธ.ค. 68'!AG45</f>
        <v>0</v>
      </c>
      <c r="BI18" s="181">
        <f>'ธ.ค. 68'!AG72</f>
        <v>0</v>
      </c>
      <c r="BJ18" s="181">
        <f>'ธ.ค. 68'!AG100</f>
        <v>0</v>
      </c>
      <c r="BK18" s="180">
        <f>SUM(BG18:BJ18)</f>
        <v>0</v>
      </c>
    </row>
    <row r="19" spans="1:63" s="132" customFormat="1" ht="25.2" customHeight="1">
      <c r="A19" s="45" t="s">
        <v>16</v>
      </c>
      <c r="B19" s="61">
        <f t="shared" si="1"/>
        <v>0.8</v>
      </c>
      <c r="C19" s="61">
        <f>B19*100/B26</f>
        <v>6.0371571932350638E-3</v>
      </c>
      <c r="D19" s="180">
        <f>มกรา!AG20</f>
        <v>0</v>
      </c>
      <c r="E19" s="182">
        <f>มกรา!AG46</f>
        <v>0</v>
      </c>
      <c r="F19" s="180">
        <f>มกรา!AG73</f>
        <v>0</v>
      </c>
      <c r="G19" s="180">
        <f>มกรา!AG101</f>
        <v>0</v>
      </c>
      <c r="H19" s="180">
        <f t="shared" ref="H19:H22" si="90">SUM(D19:G19)</f>
        <v>0</v>
      </c>
      <c r="I19" s="180">
        <f>กุมภา!AG20</f>
        <v>0.8</v>
      </c>
      <c r="J19" s="180">
        <f>กุมภา!AG46</f>
        <v>0</v>
      </c>
      <c r="K19" s="180">
        <f>กุมภา!AG73</f>
        <v>0</v>
      </c>
      <c r="L19" s="180">
        <f>กุมภา!AG101</f>
        <v>0</v>
      </c>
      <c r="M19" s="180">
        <f t="shared" ref="M19:M22" si="91">SUM(I19:L19)</f>
        <v>0.8</v>
      </c>
      <c r="N19" s="181">
        <f>'มี.ค. 68'!AG20</f>
        <v>0</v>
      </c>
      <c r="O19" s="181">
        <f>'มี.ค. 68'!AG46</f>
        <v>0</v>
      </c>
      <c r="P19" s="181">
        <f>'มี.ค. 68'!AG73</f>
        <v>0</v>
      </c>
      <c r="Q19" s="181">
        <f>'มี.ค. 68'!AG101</f>
        <v>0</v>
      </c>
      <c r="R19" s="180">
        <f t="shared" ref="R19:R22" si="92">SUM(N19:Q19)</f>
        <v>0</v>
      </c>
      <c r="S19" s="181">
        <f>'เม.ย. 68'!AG20</f>
        <v>0</v>
      </c>
      <c r="T19" s="181">
        <f>'เม.ย. 68'!AG46</f>
        <v>0</v>
      </c>
      <c r="U19" s="181">
        <f>'เม.ย. 68'!AG73</f>
        <v>0</v>
      </c>
      <c r="V19" s="181">
        <f>'เม.ย. 68'!AG101</f>
        <v>0</v>
      </c>
      <c r="W19" s="180">
        <f t="shared" ref="W19:W22" si="93">SUM(S19:V19)</f>
        <v>0</v>
      </c>
      <c r="X19" s="181">
        <f>'พ.ค. 68'!AG20</f>
        <v>0</v>
      </c>
      <c r="Y19" s="181">
        <f>'พ.ค. 68'!AG46</f>
        <v>0</v>
      </c>
      <c r="Z19" s="181">
        <f>'พ.ค. 68'!AG73</f>
        <v>0</v>
      </c>
      <c r="AA19" s="181">
        <f>'พ.ค. 68'!AG101</f>
        <v>0</v>
      </c>
      <c r="AB19" s="180">
        <f t="shared" ref="AB19:AB22" si="94">SUM(X19:AA19)</f>
        <v>0</v>
      </c>
      <c r="AC19" s="181">
        <f>'มิ.ย. 68'!AG20</f>
        <v>0</v>
      </c>
      <c r="AD19" s="181">
        <f>'มิ.ย. 68'!AG46</f>
        <v>0</v>
      </c>
      <c r="AE19" s="181">
        <f>'มิ.ย. 68'!AG73</f>
        <v>0</v>
      </c>
      <c r="AF19" s="181">
        <f>'มิ.ย. 68'!AG101</f>
        <v>0</v>
      </c>
      <c r="AG19" s="180">
        <f t="shared" ref="AG19:AG22" si="95">SUM(AC19:AF19)</f>
        <v>0</v>
      </c>
      <c r="AH19" s="181">
        <f>'ก.ค. 68'!AG20</f>
        <v>0</v>
      </c>
      <c r="AI19" s="181">
        <f>'ก.ค. 68'!AG46</f>
        <v>0</v>
      </c>
      <c r="AJ19" s="181">
        <f>'ก.ค. 68'!AG73</f>
        <v>0</v>
      </c>
      <c r="AK19" s="181">
        <f>'ก.ค. 68'!AG101</f>
        <v>0</v>
      </c>
      <c r="AL19" s="180">
        <f t="shared" ref="AL19:AL22" si="96">SUM(AH19:AK19)</f>
        <v>0</v>
      </c>
      <c r="AM19" s="181">
        <f>'ส.ค. 68'!AG20</f>
        <v>0</v>
      </c>
      <c r="AN19" s="181">
        <f>'ส.ค. 68'!AG46</f>
        <v>0</v>
      </c>
      <c r="AO19" s="181">
        <f>'ส.ค. 68'!AG73</f>
        <v>0</v>
      </c>
      <c r="AP19" s="181">
        <f>'ส.ค. 68'!AG101</f>
        <v>0</v>
      </c>
      <c r="AQ19" s="180">
        <f t="shared" ref="AQ19:AQ22" si="97">SUM(AM19:AP19)</f>
        <v>0</v>
      </c>
      <c r="AR19" s="181">
        <f>'ก.ย. 68'!AG20</f>
        <v>0</v>
      </c>
      <c r="AS19" s="181">
        <f>'ก.ย. 68'!AG46</f>
        <v>0</v>
      </c>
      <c r="AT19" s="181">
        <f>'ก.ย. 68'!AG73</f>
        <v>0</v>
      </c>
      <c r="AU19" s="181">
        <f>'ก.ย. 68'!AG101</f>
        <v>0</v>
      </c>
      <c r="AV19" s="180">
        <f t="shared" ref="AV19:AV22" si="98">SUM(AR19:AU19)</f>
        <v>0</v>
      </c>
      <c r="AW19" s="181">
        <f>'ต.ค. 68'!AG20</f>
        <v>0</v>
      </c>
      <c r="AX19" s="181">
        <f>'ต.ค. 68'!AG46</f>
        <v>0</v>
      </c>
      <c r="AY19" s="181">
        <f>'ต.ค. 68'!AG73</f>
        <v>0</v>
      </c>
      <c r="AZ19" s="181">
        <f>'ต.ค. 68'!AG101</f>
        <v>0</v>
      </c>
      <c r="BA19" s="180">
        <f t="shared" ref="BA19:BA22" si="99">SUM(AW19:AZ19)</f>
        <v>0</v>
      </c>
      <c r="BB19" s="181">
        <f t="shared" si="0"/>
        <v>0</v>
      </c>
      <c r="BC19" s="181">
        <f>'พ.ย. 68'!AG46</f>
        <v>0</v>
      </c>
      <c r="BD19" s="181">
        <f>'พ.ย. 68'!AG72</f>
        <v>0</v>
      </c>
      <c r="BE19" s="181">
        <f>'พ.ย. 68'!AG101</f>
        <v>0</v>
      </c>
      <c r="BF19" s="180">
        <f t="shared" ref="BF19:BF22" si="100">SUM(BB19:BE19)</f>
        <v>0</v>
      </c>
      <c r="BG19" s="181">
        <f>'ธ.ค. 68'!AG20</f>
        <v>0</v>
      </c>
      <c r="BH19" s="181">
        <f>'ธ.ค. 68'!AG46</f>
        <v>0</v>
      </c>
      <c r="BI19" s="181">
        <f>'ธ.ค. 68'!AG73</f>
        <v>0</v>
      </c>
      <c r="BJ19" s="181">
        <f>'ธ.ค. 68'!AG101</f>
        <v>0</v>
      </c>
      <c r="BK19" s="180">
        <f t="shared" ref="BK19:BK22" si="101">SUM(BG19:BJ19)</f>
        <v>0</v>
      </c>
    </row>
    <row r="20" spans="1:63" s="132" customFormat="1" ht="25.2" customHeight="1">
      <c r="A20" s="47" t="s">
        <v>17</v>
      </c>
      <c r="B20" s="61">
        <f t="shared" si="1"/>
        <v>21.5</v>
      </c>
      <c r="C20" s="61">
        <f>B20*100/B26</f>
        <v>0.16224859956819235</v>
      </c>
      <c r="D20" s="180">
        <f>มกรา!AG21</f>
        <v>0</v>
      </c>
      <c r="E20" s="182">
        <f>มกรา!AG47</f>
        <v>0</v>
      </c>
      <c r="F20" s="180">
        <f>มกรา!AG74</f>
        <v>0</v>
      </c>
      <c r="G20" s="180">
        <f>มกรา!AG102</f>
        <v>0</v>
      </c>
      <c r="H20" s="180">
        <f t="shared" si="90"/>
        <v>0</v>
      </c>
      <c r="I20" s="180">
        <f>กุมภา!AG21</f>
        <v>1.2</v>
      </c>
      <c r="J20" s="180">
        <f>กุมภา!AG47</f>
        <v>0</v>
      </c>
      <c r="K20" s="180">
        <f>กุมภา!AG74</f>
        <v>0</v>
      </c>
      <c r="L20" s="180">
        <f>กุมภา!AG102</f>
        <v>0</v>
      </c>
      <c r="M20" s="180">
        <f t="shared" si="91"/>
        <v>1.2</v>
      </c>
      <c r="N20" s="181">
        <f>'มี.ค. 68'!AG21</f>
        <v>5</v>
      </c>
      <c r="O20" s="181">
        <f>'มี.ค. 68'!AG47</f>
        <v>0</v>
      </c>
      <c r="P20" s="181">
        <f>'มี.ค. 68'!AG74</f>
        <v>0</v>
      </c>
      <c r="Q20" s="181">
        <f>'มี.ค. 68'!AG102</f>
        <v>0</v>
      </c>
      <c r="R20" s="180">
        <f t="shared" si="92"/>
        <v>5</v>
      </c>
      <c r="S20" s="181">
        <f>'เม.ย. 68'!AG21</f>
        <v>5</v>
      </c>
      <c r="T20" s="181">
        <f>'เม.ย. 68'!AG47</f>
        <v>0</v>
      </c>
      <c r="U20" s="181">
        <f>'เม.ย. 68'!AG74</f>
        <v>0</v>
      </c>
      <c r="V20" s="181">
        <f>'เม.ย. 68'!AG102</f>
        <v>0</v>
      </c>
      <c r="W20" s="180">
        <f t="shared" si="93"/>
        <v>5</v>
      </c>
      <c r="X20" s="181">
        <f>'พ.ค. 68'!AG21</f>
        <v>0</v>
      </c>
      <c r="Y20" s="181">
        <f>'พ.ค. 68'!AG47</f>
        <v>0</v>
      </c>
      <c r="Z20" s="181">
        <f>'พ.ค. 68'!AG74</f>
        <v>0</v>
      </c>
      <c r="AA20" s="181">
        <f>'พ.ค. 68'!AG102</f>
        <v>0</v>
      </c>
      <c r="AB20" s="180">
        <f t="shared" si="94"/>
        <v>0</v>
      </c>
      <c r="AC20" s="181">
        <f>'มิ.ย. 68'!AG21</f>
        <v>0</v>
      </c>
      <c r="AD20" s="181">
        <f>'มิ.ย. 68'!AG47</f>
        <v>0</v>
      </c>
      <c r="AE20" s="181">
        <f>'มิ.ย. 68'!AG74</f>
        <v>0</v>
      </c>
      <c r="AF20" s="181">
        <f>'มิ.ย. 68'!AG102</f>
        <v>0</v>
      </c>
      <c r="AG20" s="180">
        <f t="shared" si="95"/>
        <v>0</v>
      </c>
      <c r="AH20" s="181">
        <f>'ก.ค. 68'!AG21</f>
        <v>0</v>
      </c>
      <c r="AI20" s="181">
        <f>'ก.ค. 68'!AG47</f>
        <v>0</v>
      </c>
      <c r="AJ20" s="181">
        <f>'ก.ค. 68'!AG74</f>
        <v>0</v>
      </c>
      <c r="AK20" s="181">
        <f>'ก.ค. 68'!AG102</f>
        <v>0</v>
      </c>
      <c r="AL20" s="180">
        <f t="shared" si="96"/>
        <v>0</v>
      </c>
      <c r="AM20" s="181">
        <f>'ส.ค. 68'!AG21</f>
        <v>0</v>
      </c>
      <c r="AN20" s="181">
        <f>'ส.ค. 68'!AG47</f>
        <v>0</v>
      </c>
      <c r="AO20" s="181">
        <f>'ส.ค. 68'!AG74</f>
        <v>0</v>
      </c>
      <c r="AP20" s="181">
        <f>'ส.ค. 68'!AG102</f>
        <v>0</v>
      </c>
      <c r="AQ20" s="180">
        <f t="shared" si="97"/>
        <v>0</v>
      </c>
      <c r="AR20" s="181">
        <f>'ก.ย. 68'!AG21</f>
        <v>5.3</v>
      </c>
      <c r="AS20" s="181">
        <f>'ก.ย. 68'!AG47</f>
        <v>0</v>
      </c>
      <c r="AT20" s="181">
        <f>'ก.ย. 68'!AG74</f>
        <v>0</v>
      </c>
      <c r="AU20" s="181">
        <f>'ก.ย. 68'!AG102</f>
        <v>0</v>
      </c>
      <c r="AV20" s="180">
        <f t="shared" si="98"/>
        <v>5.3</v>
      </c>
      <c r="AW20" s="181">
        <f>'ต.ค. 68'!AG21</f>
        <v>5</v>
      </c>
      <c r="AX20" s="181">
        <f>'ต.ค. 68'!AG47</f>
        <v>0</v>
      </c>
      <c r="AY20" s="181">
        <f>'ต.ค. 68'!AG74</f>
        <v>0</v>
      </c>
      <c r="AZ20" s="181">
        <f>'ต.ค. 68'!AG102</f>
        <v>0</v>
      </c>
      <c r="BA20" s="180">
        <f t="shared" si="99"/>
        <v>5</v>
      </c>
      <c r="BB20" s="181">
        <f t="shared" si="0"/>
        <v>0</v>
      </c>
      <c r="BC20" s="181">
        <f>'พ.ย. 68'!AG47</f>
        <v>0</v>
      </c>
      <c r="BD20" s="181">
        <f>'พ.ย. 68'!AG73</f>
        <v>0</v>
      </c>
      <c r="BE20" s="181">
        <f>'พ.ย. 68'!AG102</f>
        <v>0</v>
      </c>
      <c r="BF20" s="180">
        <f t="shared" si="100"/>
        <v>0</v>
      </c>
      <c r="BG20" s="181">
        <f>'ธ.ค. 68'!AG21</f>
        <v>0</v>
      </c>
      <c r="BH20" s="181">
        <f>'ธ.ค. 68'!AG47</f>
        <v>0</v>
      </c>
      <c r="BI20" s="181">
        <f>'ธ.ค. 68'!AG74</f>
        <v>0</v>
      </c>
      <c r="BJ20" s="181">
        <f>'ธ.ค. 68'!AG102</f>
        <v>0</v>
      </c>
      <c r="BK20" s="180">
        <f t="shared" si="101"/>
        <v>0</v>
      </c>
    </row>
    <row r="21" spans="1:63" s="132" customFormat="1" ht="25.2" customHeight="1">
      <c r="A21" s="49" t="s">
        <v>29</v>
      </c>
      <c r="B21" s="61">
        <f t="shared" si="1"/>
        <v>0</v>
      </c>
      <c r="C21" s="61">
        <f>B21*100/B26</f>
        <v>0</v>
      </c>
      <c r="D21" s="180">
        <f>มกรา!AG22</f>
        <v>0</v>
      </c>
      <c r="E21" s="182">
        <f>มกรา!AG48</f>
        <v>0</v>
      </c>
      <c r="F21" s="180">
        <f>มกรา!AG75</f>
        <v>0</v>
      </c>
      <c r="G21" s="180">
        <f>มกรา!AG103</f>
        <v>0</v>
      </c>
      <c r="H21" s="180">
        <f t="shared" si="90"/>
        <v>0</v>
      </c>
      <c r="I21" s="180">
        <f>กุมภา!AG22</f>
        <v>0</v>
      </c>
      <c r="J21" s="180">
        <f>กุมภา!AG48</f>
        <v>0</v>
      </c>
      <c r="K21" s="180">
        <f>กุมภา!AG75</f>
        <v>0</v>
      </c>
      <c r="L21" s="180">
        <f>กุมภา!AG103</f>
        <v>0</v>
      </c>
      <c r="M21" s="180">
        <f t="shared" si="91"/>
        <v>0</v>
      </c>
      <c r="N21" s="181">
        <f>'มี.ค. 68'!AG22</f>
        <v>0</v>
      </c>
      <c r="O21" s="181">
        <f>'มี.ค. 68'!AG48</f>
        <v>0</v>
      </c>
      <c r="P21" s="181">
        <f>'มี.ค. 68'!AG75</f>
        <v>0</v>
      </c>
      <c r="Q21" s="181">
        <f>'มี.ค. 68'!AG103</f>
        <v>0</v>
      </c>
      <c r="R21" s="180">
        <f t="shared" si="92"/>
        <v>0</v>
      </c>
      <c r="S21" s="181">
        <f>'เม.ย. 68'!AG22</f>
        <v>0</v>
      </c>
      <c r="T21" s="181">
        <f>'เม.ย. 68'!AG48</f>
        <v>0</v>
      </c>
      <c r="U21" s="181">
        <f>'เม.ย. 68'!AG75</f>
        <v>0</v>
      </c>
      <c r="V21" s="181">
        <f>'เม.ย. 68'!AG103</f>
        <v>0</v>
      </c>
      <c r="W21" s="180">
        <f t="shared" si="93"/>
        <v>0</v>
      </c>
      <c r="X21" s="181">
        <f>'พ.ค. 68'!AG22</f>
        <v>0</v>
      </c>
      <c r="Y21" s="181">
        <f>'พ.ค. 68'!AG48</f>
        <v>0</v>
      </c>
      <c r="Z21" s="181">
        <f>'พ.ค. 68'!AG75</f>
        <v>0</v>
      </c>
      <c r="AA21" s="181">
        <f>'พ.ค. 68'!AG103</f>
        <v>0</v>
      </c>
      <c r="AB21" s="180">
        <f t="shared" si="94"/>
        <v>0</v>
      </c>
      <c r="AC21" s="181">
        <f>'มิ.ย. 68'!AG22</f>
        <v>0</v>
      </c>
      <c r="AD21" s="181">
        <f>'มิ.ย. 68'!AG48</f>
        <v>0</v>
      </c>
      <c r="AE21" s="181">
        <f>'มิ.ย. 68'!AG75</f>
        <v>0</v>
      </c>
      <c r="AF21" s="181">
        <f>'มิ.ย. 68'!AG103</f>
        <v>0</v>
      </c>
      <c r="AG21" s="180">
        <f t="shared" si="95"/>
        <v>0</v>
      </c>
      <c r="AH21" s="181">
        <f>'ก.ค. 68'!AG22</f>
        <v>0</v>
      </c>
      <c r="AI21" s="181">
        <f>'ก.ค. 68'!AG48</f>
        <v>0</v>
      </c>
      <c r="AJ21" s="181">
        <f>'ก.ค. 68'!AG75</f>
        <v>0</v>
      </c>
      <c r="AK21" s="181">
        <f>'ก.ค. 68'!AG103</f>
        <v>0</v>
      </c>
      <c r="AL21" s="180">
        <f t="shared" si="96"/>
        <v>0</v>
      </c>
      <c r="AM21" s="181">
        <f>'ส.ค. 68'!AG22</f>
        <v>0</v>
      </c>
      <c r="AN21" s="181">
        <f>'ส.ค. 68'!AG48</f>
        <v>0</v>
      </c>
      <c r="AO21" s="181">
        <f>'ส.ค. 68'!AG75</f>
        <v>0</v>
      </c>
      <c r="AP21" s="181">
        <f>'ส.ค. 68'!AG103</f>
        <v>0</v>
      </c>
      <c r="AQ21" s="180">
        <f t="shared" si="97"/>
        <v>0</v>
      </c>
      <c r="AR21" s="181">
        <f>'ก.ย. 68'!AG22</f>
        <v>0</v>
      </c>
      <c r="AS21" s="181">
        <f>'ก.ย. 68'!AG48</f>
        <v>0</v>
      </c>
      <c r="AT21" s="181">
        <f>'ก.ย. 68'!AG75</f>
        <v>0</v>
      </c>
      <c r="AU21" s="181">
        <f>'ก.ย. 68'!AG103</f>
        <v>0</v>
      </c>
      <c r="AV21" s="180">
        <f t="shared" si="98"/>
        <v>0</v>
      </c>
      <c r="AW21" s="181">
        <f>'ต.ค. 68'!AG22</f>
        <v>0</v>
      </c>
      <c r="AX21" s="181">
        <f>'ต.ค. 68'!AG48</f>
        <v>0</v>
      </c>
      <c r="AY21" s="181">
        <f>'ต.ค. 68'!AG75</f>
        <v>0</v>
      </c>
      <c r="AZ21" s="181">
        <f>'ต.ค. 68'!AG103</f>
        <v>0</v>
      </c>
      <c r="BA21" s="180">
        <f t="shared" si="99"/>
        <v>0</v>
      </c>
      <c r="BB21" s="181">
        <f t="shared" si="0"/>
        <v>0</v>
      </c>
      <c r="BC21" s="181">
        <f>'พ.ย. 68'!AG48</f>
        <v>0</v>
      </c>
      <c r="BD21" s="181">
        <f>'พ.ย. 68'!AG74</f>
        <v>0</v>
      </c>
      <c r="BE21" s="181">
        <f>'พ.ย. 68'!AG103</f>
        <v>0</v>
      </c>
      <c r="BF21" s="180">
        <f t="shared" si="100"/>
        <v>0</v>
      </c>
      <c r="BG21" s="181">
        <f>'ธ.ค. 68'!AG22</f>
        <v>0</v>
      </c>
      <c r="BH21" s="181">
        <f>'ธ.ค. 68'!AG48</f>
        <v>0</v>
      </c>
      <c r="BI21" s="181">
        <f>'ธ.ค. 68'!AG75</f>
        <v>0</v>
      </c>
      <c r="BJ21" s="181">
        <f>'ธ.ค. 68'!AG103</f>
        <v>0</v>
      </c>
      <c r="BK21" s="180">
        <f t="shared" si="101"/>
        <v>0</v>
      </c>
    </row>
    <row r="22" spans="1:63" s="132" customFormat="1" ht="25.2" customHeight="1">
      <c r="A22" s="49" t="s">
        <v>30</v>
      </c>
      <c r="B22" s="61">
        <f t="shared" si="1"/>
        <v>0.9</v>
      </c>
      <c r="C22" s="61">
        <f>B22*100/B26</f>
        <v>6.7918018423894473E-3</v>
      </c>
      <c r="D22" s="180">
        <f>มกรา!AG23</f>
        <v>0</v>
      </c>
      <c r="E22" s="182">
        <f>มกรา!AG49</f>
        <v>0</v>
      </c>
      <c r="F22" s="180">
        <f>มกรา!AG76</f>
        <v>0</v>
      </c>
      <c r="G22" s="180">
        <f>มกรา!AG104</f>
        <v>0</v>
      </c>
      <c r="H22" s="180">
        <f t="shared" si="90"/>
        <v>0</v>
      </c>
      <c r="I22" s="180">
        <f>กุมภา!AG23</f>
        <v>0</v>
      </c>
      <c r="J22" s="180">
        <f>กุมภา!AG49</f>
        <v>0</v>
      </c>
      <c r="K22" s="180">
        <f>กุมภา!AG76</f>
        <v>0</v>
      </c>
      <c r="L22" s="180">
        <f>กุมภา!AG104</f>
        <v>0</v>
      </c>
      <c r="M22" s="180">
        <f t="shared" si="91"/>
        <v>0</v>
      </c>
      <c r="N22" s="181">
        <f>'มี.ค. 68'!AG23</f>
        <v>0</v>
      </c>
      <c r="O22" s="181">
        <f>'มี.ค. 68'!AG49</f>
        <v>0</v>
      </c>
      <c r="P22" s="181">
        <f>'มี.ค. 68'!AG76</f>
        <v>0</v>
      </c>
      <c r="Q22" s="181">
        <f>'มี.ค. 68'!AG104</f>
        <v>0</v>
      </c>
      <c r="R22" s="180">
        <f t="shared" si="92"/>
        <v>0</v>
      </c>
      <c r="S22" s="181">
        <f>'เม.ย. 68'!AG23</f>
        <v>0</v>
      </c>
      <c r="T22" s="181">
        <f>'เม.ย. 68'!AG49</f>
        <v>0</v>
      </c>
      <c r="U22" s="181">
        <f>'เม.ย. 68'!AG76</f>
        <v>0</v>
      </c>
      <c r="V22" s="181">
        <f>'เม.ย. 68'!AG104</f>
        <v>0</v>
      </c>
      <c r="W22" s="180">
        <f t="shared" si="93"/>
        <v>0</v>
      </c>
      <c r="X22" s="181">
        <f>'พ.ค. 68'!AG23</f>
        <v>0</v>
      </c>
      <c r="Y22" s="181">
        <f>'พ.ค. 68'!AG49</f>
        <v>0</v>
      </c>
      <c r="Z22" s="181">
        <f>'พ.ค. 68'!AG76</f>
        <v>0</v>
      </c>
      <c r="AA22" s="181">
        <f>'พ.ค. 68'!AG104</f>
        <v>0</v>
      </c>
      <c r="AB22" s="180">
        <f t="shared" si="94"/>
        <v>0</v>
      </c>
      <c r="AC22" s="181">
        <f>'มิ.ย. 68'!AG23</f>
        <v>0</v>
      </c>
      <c r="AD22" s="181">
        <f>'มิ.ย. 68'!AG49</f>
        <v>0</v>
      </c>
      <c r="AE22" s="181">
        <f>'มิ.ย. 68'!AG76</f>
        <v>0</v>
      </c>
      <c r="AF22" s="181">
        <f>'มิ.ย. 68'!AG104</f>
        <v>0</v>
      </c>
      <c r="AG22" s="180">
        <f t="shared" si="95"/>
        <v>0</v>
      </c>
      <c r="AH22" s="181">
        <f>'ก.ค. 68'!AG23</f>
        <v>0</v>
      </c>
      <c r="AI22" s="181">
        <f>'ก.ค. 68'!AG49</f>
        <v>0</v>
      </c>
      <c r="AJ22" s="181">
        <f>'ก.ค. 68'!AG76</f>
        <v>0</v>
      </c>
      <c r="AK22" s="181">
        <f>'ก.ค. 68'!AG104</f>
        <v>0</v>
      </c>
      <c r="AL22" s="180">
        <f t="shared" si="96"/>
        <v>0</v>
      </c>
      <c r="AM22" s="181">
        <f>'ส.ค. 68'!AG23</f>
        <v>0</v>
      </c>
      <c r="AN22" s="181">
        <f>'ส.ค. 68'!AG49</f>
        <v>0</v>
      </c>
      <c r="AO22" s="181">
        <f>'ส.ค. 68'!AG76</f>
        <v>0</v>
      </c>
      <c r="AP22" s="181">
        <f>'ส.ค. 68'!AG104</f>
        <v>0</v>
      </c>
      <c r="AQ22" s="180">
        <f t="shared" si="97"/>
        <v>0</v>
      </c>
      <c r="AR22" s="181">
        <f>'ก.ย. 68'!AG23</f>
        <v>0</v>
      </c>
      <c r="AS22" s="181">
        <f>'ก.ย. 68'!AG49</f>
        <v>0</v>
      </c>
      <c r="AT22" s="181">
        <f>'ก.ย. 68'!AG76</f>
        <v>0</v>
      </c>
      <c r="AU22" s="181">
        <f>'ก.ย. 68'!AG104</f>
        <v>0</v>
      </c>
      <c r="AV22" s="180">
        <f t="shared" si="98"/>
        <v>0</v>
      </c>
      <c r="AW22" s="181">
        <f>'ต.ค. 68'!AG23</f>
        <v>0.9</v>
      </c>
      <c r="AX22" s="181">
        <f>'ต.ค. 68'!AG49</f>
        <v>0</v>
      </c>
      <c r="AY22" s="181">
        <f>'ต.ค. 68'!AG76</f>
        <v>0</v>
      </c>
      <c r="AZ22" s="181">
        <f>'ต.ค. 68'!AG104</f>
        <v>0</v>
      </c>
      <c r="BA22" s="180">
        <f t="shared" si="99"/>
        <v>0.9</v>
      </c>
      <c r="BB22" s="181">
        <f t="shared" si="0"/>
        <v>0</v>
      </c>
      <c r="BC22" s="181">
        <f>'พ.ย. 68'!AG49</f>
        <v>0</v>
      </c>
      <c r="BD22" s="181">
        <f>'พ.ย. 68'!AG75</f>
        <v>0</v>
      </c>
      <c r="BE22" s="181">
        <f>'พ.ย. 68'!AG104</f>
        <v>0</v>
      </c>
      <c r="BF22" s="180">
        <f t="shared" si="100"/>
        <v>0</v>
      </c>
      <c r="BG22" s="181">
        <f>'ธ.ค. 68'!AG23</f>
        <v>0</v>
      </c>
      <c r="BH22" s="181">
        <f>'ธ.ค. 68'!AG49</f>
        <v>0</v>
      </c>
      <c r="BI22" s="181">
        <f>'ธ.ค. 68'!AG76</f>
        <v>0</v>
      </c>
      <c r="BJ22" s="181">
        <f>'ธ.ค. 68'!AG104</f>
        <v>0</v>
      </c>
      <c r="BK22" s="180">
        <f t="shared" si="101"/>
        <v>0</v>
      </c>
    </row>
    <row r="23" spans="1:63" s="178" customFormat="1" ht="25.2" customHeight="1">
      <c r="A23" s="125" t="s">
        <v>45</v>
      </c>
      <c r="B23" s="177">
        <f>SUM(B17:B22)</f>
        <v>28</v>
      </c>
      <c r="C23" s="177">
        <f>B23*100/B26</f>
        <v>0.21130050176322723</v>
      </c>
      <c r="D23" s="177">
        <f>SUM(D17:D22)</f>
        <v>0</v>
      </c>
      <c r="E23" s="177">
        <f>SUM(E17:E22)</f>
        <v>0</v>
      </c>
      <c r="F23" s="177">
        <f t="shared" ref="F23:BK23" si="102">SUM(F17:F22)</f>
        <v>0</v>
      </c>
      <c r="G23" s="177">
        <f t="shared" si="102"/>
        <v>0</v>
      </c>
      <c r="H23" s="177">
        <f t="shared" si="102"/>
        <v>0</v>
      </c>
      <c r="I23" s="177">
        <f t="shared" si="102"/>
        <v>2.5</v>
      </c>
      <c r="J23" s="177">
        <f t="shared" si="102"/>
        <v>0</v>
      </c>
      <c r="K23" s="177">
        <f t="shared" si="102"/>
        <v>0</v>
      </c>
      <c r="L23" s="177">
        <f t="shared" si="102"/>
        <v>0</v>
      </c>
      <c r="M23" s="177">
        <f t="shared" si="102"/>
        <v>2.5</v>
      </c>
      <c r="N23" s="177">
        <f t="shared" si="102"/>
        <v>5</v>
      </c>
      <c r="O23" s="177">
        <f t="shared" si="102"/>
        <v>0</v>
      </c>
      <c r="P23" s="177">
        <f t="shared" si="102"/>
        <v>0</v>
      </c>
      <c r="Q23" s="177">
        <f t="shared" si="102"/>
        <v>0</v>
      </c>
      <c r="R23" s="177">
        <f t="shared" si="102"/>
        <v>5</v>
      </c>
      <c r="S23" s="177">
        <f t="shared" si="102"/>
        <v>5</v>
      </c>
      <c r="T23" s="177">
        <f t="shared" si="102"/>
        <v>0</v>
      </c>
      <c r="U23" s="177">
        <f t="shared" si="102"/>
        <v>0</v>
      </c>
      <c r="V23" s="177">
        <f t="shared" si="102"/>
        <v>0</v>
      </c>
      <c r="W23" s="177">
        <f t="shared" si="102"/>
        <v>5</v>
      </c>
      <c r="X23" s="177">
        <f t="shared" si="102"/>
        <v>0</v>
      </c>
      <c r="Y23" s="177">
        <f t="shared" si="102"/>
        <v>0</v>
      </c>
      <c r="Z23" s="177">
        <f t="shared" si="102"/>
        <v>0</v>
      </c>
      <c r="AA23" s="177">
        <f t="shared" si="102"/>
        <v>0</v>
      </c>
      <c r="AB23" s="177">
        <f t="shared" si="102"/>
        <v>0</v>
      </c>
      <c r="AC23" s="177">
        <f t="shared" si="102"/>
        <v>0</v>
      </c>
      <c r="AD23" s="177">
        <f t="shared" si="102"/>
        <v>0</v>
      </c>
      <c r="AE23" s="177">
        <f t="shared" si="102"/>
        <v>0</v>
      </c>
      <c r="AF23" s="177">
        <f t="shared" si="102"/>
        <v>0</v>
      </c>
      <c r="AG23" s="177">
        <f t="shared" si="102"/>
        <v>0</v>
      </c>
      <c r="AH23" s="177">
        <f t="shared" si="102"/>
        <v>0</v>
      </c>
      <c r="AI23" s="177">
        <f t="shared" si="102"/>
        <v>0</v>
      </c>
      <c r="AJ23" s="177">
        <f t="shared" si="102"/>
        <v>0</v>
      </c>
      <c r="AK23" s="177">
        <f t="shared" si="102"/>
        <v>0</v>
      </c>
      <c r="AL23" s="177">
        <f t="shared" si="102"/>
        <v>0</v>
      </c>
      <c r="AM23" s="177">
        <f t="shared" si="102"/>
        <v>0</v>
      </c>
      <c r="AN23" s="177">
        <f t="shared" si="102"/>
        <v>0</v>
      </c>
      <c r="AO23" s="177">
        <f t="shared" si="102"/>
        <v>0</v>
      </c>
      <c r="AP23" s="177">
        <f t="shared" si="102"/>
        <v>0</v>
      </c>
      <c r="AQ23" s="177">
        <f t="shared" si="102"/>
        <v>0</v>
      </c>
      <c r="AR23" s="177">
        <f t="shared" si="102"/>
        <v>5.3</v>
      </c>
      <c r="AS23" s="177">
        <f t="shared" si="102"/>
        <v>0</v>
      </c>
      <c r="AT23" s="177">
        <f t="shared" si="102"/>
        <v>0</v>
      </c>
      <c r="AU23" s="177">
        <f t="shared" si="102"/>
        <v>0</v>
      </c>
      <c r="AV23" s="177">
        <f t="shared" si="102"/>
        <v>5.3</v>
      </c>
      <c r="AW23" s="177">
        <f t="shared" si="102"/>
        <v>10.200000000000001</v>
      </c>
      <c r="AX23" s="177">
        <f t="shared" si="102"/>
        <v>0</v>
      </c>
      <c r="AY23" s="177">
        <f t="shared" si="102"/>
        <v>0</v>
      </c>
      <c r="AZ23" s="177">
        <f t="shared" si="102"/>
        <v>0</v>
      </c>
      <c r="BA23" s="177">
        <f t="shared" si="102"/>
        <v>10.200000000000001</v>
      </c>
      <c r="BB23" s="177">
        <f t="shared" si="102"/>
        <v>0</v>
      </c>
      <c r="BC23" s="177">
        <f t="shared" si="102"/>
        <v>0</v>
      </c>
      <c r="BD23" s="177">
        <f t="shared" si="102"/>
        <v>0</v>
      </c>
      <c r="BE23" s="177">
        <f t="shared" si="102"/>
        <v>0</v>
      </c>
      <c r="BF23" s="177">
        <f t="shared" si="102"/>
        <v>0</v>
      </c>
      <c r="BG23" s="177">
        <f t="shared" si="102"/>
        <v>0</v>
      </c>
      <c r="BH23" s="177">
        <f t="shared" si="102"/>
        <v>0</v>
      </c>
      <c r="BI23" s="177">
        <f t="shared" si="102"/>
        <v>0</v>
      </c>
      <c r="BJ23" s="177">
        <f t="shared" si="102"/>
        <v>0</v>
      </c>
      <c r="BK23" s="177">
        <f t="shared" si="102"/>
        <v>0</v>
      </c>
    </row>
    <row r="24" spans="1:63" s="53" customFormat="1" ht="25.2" customHeight="1">
      <c r="A24" s="97" t="s">
        <v>68</v>
      </c>
      <c r="B24" s="62">
        <f t="shared" si="1"/>
        <v>3006</v>
      </c>
      <c r="C24" s="62">
        <f>B24*100/B26</f>
        <v>22.684618153580754</v>
      </c>
      <c r="D24" s="63">
        <f>มกรา!AG24</f>
        <v>390</v>
      </c>
      <c r="E24" s="109">
        <f>มกรา!AG50</f>
        <v>0</v>
      </c>
      <c r="F24" s="63">
        <f>มกรา!AG77</f>
        <v>0</v>
      </c>
      <c r="G24" s="63">
        <f>มกรา!AG105</f>
        <v>0</v>
      </c>
      <c r="H24" s="57">
        <f t="shared" ref="H24" si="103">SUM(D24:G24)</f>
        <v>390</v>
      </c>
      <c r="I24" s="63">
        <f>กุมภา!AG24</f>
        <v>345</v>
      </c>
      <c r="J24" s="63">
        <f>กุมภา!AG50</f>
        <v>0</v>
      </c>
      <c r="K24" s="63">
        <f>กุมภา!AG77</f>
        <v>0</v>
      </c>
      <c r="L24" s="63">
        <f>กุมภา!AG105</f>
        <v>0</v>
      </c>
      <c r="M24" s="63">
        <f>SUM(I24:L24)</f>
        <v>345</v>
      </c>
      <c r="N24" s="64">
        <f>'มี.ค. 68'!$AG$24</f>
        <v>361</v>
      </c>
      <c r="O24" s="64">
        <f>'มี.ค. 68'!AG50</f>
        <v>0</v>
      </c>
      <c r="P24" s="64">
        <f>'มี.ค. 68'!AG77</f>
        <v>0</v>
      </c>
      <c r="Q24" s="64">
        <f>'มี.ค. 68'!AG105</f>
        <v>0</v>
      </c>
      <c r="R24" s="63">
        <f>SUM(N24:Q24)</f>
        <v>361</v>
      </c>
      <c r="S24" s="64">
        <f>'เม.ย. 68'!AG24</f>
        <v>220</v>
      </c>
      <c r="T24" s="64">
        <f>'เม.ย. 68'!AG50</f>
        <v>0</v>
      </c>
      <c r="U24" s="64">
        <f>'เม.ย. 68'!AG77</f>
        <v>0</v>
      </c>
      <c r="V24" s="64">
        <f>'เม.ย. 68'!AG105</f>
        <v>0</v>
      </c>
      <c r="W24" s="63">
        <f>SUM(S24:V24)</f>
        <v>220</v>
      </c>
      <c r="X24" s="64">
        <f>'พ.ค. 68'!AG24</f>
        <v>185</v>
      </c>
      <c r="Y24" s="64">
        <f>'พ.ค. 68'!AG50</f>
        <v>0</v>
      </c>
      <c r="Z24" s="64">
        <f>'พ.ค. 68'!AG77</f>
        <v>0</v>
      </c>
      <c r="AA24" s="64">
        <f>'พ.ค. 68'!AG105</f>
        <v>0</v>
      </c>
      <c r="AB24" s="63">
        <f>SUM(X24:AA24)</f>
        <v>185</v>
      </c>
      <c r="AC24" s="64">
        <f>'มิ.ย. 68'!AG24</f>
        <v>140</v>
      </c>
      <c r="AD24" s="64">
        <f>'มิ.ย. 68'!AG50</f>
        <v>0</v>
      </c>
      <c r="AE24" s="64">
        <f>'มิ.ย. 68'!AG77</f>
        <v>0</v>
      </c>
      <c r="AF24" s="64">
        <f>'มิ.ย. 68'!AG105</f>
        <v>0</v>
      </c>
      <c r="AG24" s="63">
        <f>SUM(AC24:AF24)</f>
        <v>140</v>
      </c>
      <c r="AH24" s="64">
        <f>'ก.ค. 68'!AG24</f>
        <v>135</v>
      </c>
      <c r="AI24" s="64">
        <f>'ก.ค. 68'!AG50</f>
        <v>0</v>
      </c>
      <c r="AJ24" s="64">
        <f>'ก.ค. 68'!AG77</f>
        <v>0</v>
      </c>
      <c r="AK24" s="64">
        <f>'ก.ค. 68'!AG105</f>
        <v>0</v>
      </c>
      <c r="AL24" s="63">
        <f>SUM(AH24:AK24)</f>
        <v>135</v>
      </c>
      <c r="AM24" s="64">
        <f>'ส.ค. 68'!AG24</f>
        <v>165</v>
      </c>
      <c r="AN24" s="64">
        <f>'ส.ค. 68'!AG50</f>
        <v>0</v>
      </c>
      <c r="AO24" s="64">
        <f>'ส.ค. 68'!AG77</f>
        <v>0</v>
      </c>
      <c r="AP24" s="64">
        <f>'ส.ค. 68'!AG105</f>
        <v>0</v>
      </c>
      <c r="AQ24" s="63">
        <f>SUM(AM24:AP24)</f>
        <v>165</v>
      </c>
      <c r="AR24" s="64">
        <f>'ก.ย. 68'!AG24</f>
        <v>345</v>
      </c>
      <c r="AS24" s="64">
        <f>'ก.ย. 68'!AG50</f>
        <v>0</v>
      </c>
      <c r="AT24" s="64">
        <f>'ก.ย. 68'!AG77</f>
        <v>0</v>
      </c>
      <c r="AU24" s="64">
        <f>'ก.ย. 68'!AG105</f>
        <v>0</v>
      </c>
      <c r="AV24" s="63">
        <f>SUM(AR24:AU24)</f>
        <v>345</v>
      </c>
      <c r="AW24" s="64">
        <f>'ต.ค. 68'!AG24</f>
        <v>345</v>
      </c>
      <c r="AX24" s="64">
        <f>'ต.ค. 68'!AG50</f>
        <v>0</v>
      </c>
      <c r="AY24" s="64">
        <f>'ต.ค. 68'!AG77</f>
        <v>0</v>
      </c>
      <c r="AZ24" s="64">
        <f>'ต.ค. 68'!AG105</f>
        <v>0</v>
      </c>
      <c r="BA24" s="63">
        <f>SUM(AW24:AZ24)</f>
        <v>345</v>
      </c>
      <c r="BB24" s="64">
        <f>'พ.ย. 68'!$AG$24</f>
        <v>210</v>
      </c>
      <c r="BC24" s="64">
        <f>'พ.ย. 68'!$AG$50</f>
        <v>0</v>
      </c>
      <c r="BD24" s="64">
        <f>'พ.ย. 68'!$AG$77</f>
        <v>0</v>
      </c>
      <c r="BE24" s="64">
        <f>'พ.ย. 68'!$AG$105</f>
        <v>0</v>
      </c>
      <c r="BF24" s="63">
        <f>SUM(BB24:BE24)</f>
        <v>210</v>
      </c>
      <c r="BG24" s="64">
        <f>'ธ.ค. 68'!AG24</f>
        <v>165</v>
      </c>
      <c r="BH24" s="64">
        <f>'ธ.ค. 68'!AG50</f>
        <v>0</v>
      </c>
      <c r="BI24" s="64">
        <f>'ธ.ค. 68'!AG77</f>
        <v>0</v>
      </c>
      <c r="BJ24" s="64">
        <f>'ธ.ค. 68'!AG105</f>
        <v>0</v>
      </c>
      <c r="BK24" s="63">
        <f>SUM(BG24:BJ24)</f>
        <v>165</v>
      </c>
    </row>
    <row r="25" spans="1:63" s="113" customFormat="1" ht="25.2" customHeight="1">
      <c r="A25" s="110" t="s">
        <v>105</v>
      </c>
      <c r="B25" s="111">
        <f>B5+B24</f>
        <v>4222.2</v>
      </c>
      <c r="C25" s="112">
        <f>B25*100/B26</f>
        <v>31.862606376596361</v>
      </c>
      <c r="D25" s="111">
        <f t="shared" ref="D25:AI25" si="104">D5+D24</f>
        <v>467.5</v>
      </c>
      <c r="E25" s="111">
        <f t="shared" si="104"/>
        <v>21.2</v>
      </c>
      <c r="F25" s="111">
        <f t="shared" si="104"/>
        <v>8.5</v>
      </c>
      <c r="G25" s="111">
        <f t="shared" si="104"/>
        <v>8</v>
      </c>
      <c r="H25" s="111">
        <f>SUM(D25:G25)</f>
        <v>505.2</v>
      </c>
      <c r="I25" s="111">
        <f t="shared" si="104"/>
        <v>459</v>
      </c>
      <c r="J25" s="111">
        <f t="shared" si="104"/>
        <v>0</v>
      </c>
      <c r="K25" s="111">
        <f t="shared" si="104"/>
        <v>21</v>
      </c>
      <c r="L25" s="111">
        <f t="shared" si="104"/>
        <v>0</v>
      </c>
      <c r="M25" s="111">
        <f>SUM(I25:L25)</f>
        <v>480</v>
      </c>
      <c r="N25" s="111">
        <f t="shared" si="104"/>
        <v>459</v>
      </c>
      <c r="O25" s="111">
        <f t="shared" si="104"/>
        <v>4</v>
      </c>
      <c r="P25" s="111">
        <f t="shared" si="104"/>
        <v>1</v>
      </c>
      <c r="Q25" s="111">
        <f t="shared" si="104"/>
        <v>0</v>
      </c>
      <c r="R25" s="111">
        <f>SUM(N25:Q25)</f>
        <v>464</v>
      </c>
      <c r="S25" s="111">
        <f t="shared" si="104"/>
        <v>240.5</v>
      </c>
      <c r="T25" s="111">
        <f t="shared" si="104"/>
        <v>0</v>
      </c>
      <c r="U25" s="111">
        <f t="shared" si="104"/>
        <v>3</v>
      </c>
      <c r="V25" s="111">
        <f t="shared" si="104"/>
        <v>0</v>
      </c>
      <c r="W25" s="111">
        <f t="shared" si="104"/>
        <v>243.5</v>
      </c>
      <c r="X25" s="111">
        <f t="shared" si="104"/>
        <v>218</v>
      </c>
      <c r="Y25" s="111">
        <f t="shared" si="104"/>
        <v>0</v>
      </c>
      <c r="Z25" s="111">
        <f t="shared" si="104"/>
        <v>0</v>
      </c>
      <c r="AA25" s="111">
        <f t="shared" si="104"/>
        <v>0</v>
      </c>
      <c r="AB25" s="111">
        <f t="shared" si="104"/>
        <v>218</v>
      </c>
      <c r="AC25" s="111">
        <f t="shared" si="104"/>
        <v>254</v>
      </c>
      <c r="AD25" s="111">
        <f t="shared" si="104"/>
        <v>0</v>
      </c>
      <c r="AE25" s="111">
        <f t="shared" si="104"/>
        <v>0</v>
      </c>
      <c r="AF25" s="111">
        <f t="shared" si="104"/>
        <v>0</v>
      </c>
      <c r="AG25" s="111">
        <f t="shared" si="104"/>
        <v>254</v>
      </c>
      <c r="AH25" s="111">
        <f t="shared" si="104"/>
        <v>243.5</v>
      </c>
      <c r="AI25" s="111">
        <f t="shared" si="104"/>
        <v>0</v>
      </c>
      <c r="AJ25" s="111">
        <f t="shared" ref="AJ25:BC25" si="105">AJ5+AJ24</f>
        <v>5</v>
      </c>
      <c r="AK25" s="111">
        <f t="shared" si="105"/>
        <v>1</v>
      </c>
      <c r="AL25" s="111">
        <f t="shared" si="105"/>
        <v>249.5</v>
      </c>
      <c r="AM25" s="111">
        <f t="shared" si="105"/>
        <v>237</v>
      </c>
      <c r="AN25" s="111">
        <f t="shared" si="105"/>
        <v>2</v>
      </c>
      <c r="AO25" s="111">
        <f t="shared" si="105"/>
        <v>1</v>
      </c>
      <c r="AP25" s="111">
        <f t="shared" si="105"/>
        <v>0</v>
      </c>
      <c r="AQ25" s="111">
        <f>SUM(AM25:AP25)</f>
        <v>240</v>
      </c>
      <c r="AR25" s="111">
        <f t="shared" si="105"/>
        <v>382</v>
      </c>
      <c r="AS25" s="111">
        <f t="shared" si="105"/>
        <v>0</v>
      </c>
      <c r="AT25" s="111">
        <f t="shared" si="105"/>
        <v>11</v>
      </c>
      <c r="AU25" s="111">
        <f t="shared" si="105"/>
        <v>3</v>
      </c>
      <c r="AV25" s="111">
        <f>SUM(AR25:AU25)</f>
        <v>396</v>
      </c>
      <c r="AW25" s="111">
        <f t="shared" si="105"/>
        <v>387</v>
      </c>
      <c r="AX25" s="111">
        <f t="shared" si="105"/>
        <v>0</v>
      </c>
      <c r="AY25" s="111">
        <f t="shared" si="105"/>
        <v>8</v>
      </c>
      <c r="AZ25" s="111">
        <f t="shared" si="105"/>
        <v>0</v>
      </c>
      <c r="BA25" s="111">
        <f>SUM(AW25:AZ25)</f>
        <v>395</v>
      </c>
      <c r="BB25" s="111">
        <f t="shared" si="105"/>
        <v>421</v>
      </c>
      <c r="BC25" s="111">
        <f t="shared" si="105"/>
        <v>140</v>
      </c>
      <c r="BD25" s="111">
        <f>'พ.ย. 68'!AG77</f>
        <v>0</v>
      </c>
      <c r="BE25" s="111">
        <f t="shared" ref="BE25" si="106">BE5+BE24</f>
        <v>0</v>
      </c>
      <c r="BF25" s="111">
        <f>SUM(BB25:BE25)</f>
        <v>561</v>
      </c>
      <c r="BG25" s="111">
        <f>BG5+BG24</f>
        <v>216</v>
      </c>
      <c r="BH25" s="111">
        <f t="shared" ref="BH25" si="107">BH5+BH24</f>
        <v>0</v>
      </c>
      <c r="BI25" s="111">
        <f t="shared" ref="BI25" si="108">BI5+BI24</f>
        <v>0</v>
      </c>
      <c r="BJ25" s="111">
        <f t="shared" ref="BJ25" si="109">BJ5+BJ24</f>
        <v>0</v>
      </c>
      <c r="BK25" s="111">
        <f>SUM(BG25:BJ25)</f>
        <v>216</v>
      </c>
    </row>
    <row r="26" spans="1:63" s="60" customFormat="1" ht="25.2" customHeight="1">
      <c r="A26" s="98" t="s">
        <v>79</v>
      </c>
      <c r="B26" s="99">
        <f>B90+B25+B16+B8+B23</f>
        <v>13251.269999999999</v>
      </c>
      <c r="C26" s="99">
        <f t="shared" ref="C26:AH26" si="110">C90+C25+C16+C8</f>
        <v>99.788699498236781</v>
      </c>
      <c r="D26" s="99">
        <f t="shared" si="110"/>
        <v>878.5</v>
      </c>
      <c r="E26" s="99">
        <f t="shared" si="110"/>
        <v>161.4</v>
      </c>
      <c r="F26" s="99">
        <f t="shared" si="110"/>
        <v>206.9</v>
      </c>
      <c r="G26" s="99">
        <f t="shared" si="110"/>
        <v>96.6</v>
      </c>
      <c r="H26" s="99">
        <f t="shared" si="110"/>
        <v>1343.3999999999999</v>
      </c>
      <c r="I26" s="99">
        <f t="shared" si="110"/>
        <v>976.5</v>
      </c>
      <c r="J26" s="99">
        <f t="shared" si="110"/>
        <v>77.2</v>
      </c>
      <c r="K26" s="99">
        <f t="shared" si="110"/>
        <v>237.8</v>
      </c>
      <c r="L26" s="99">
        <f t="shared" si="110"/>
        <v>175</v>
      </c>
      <c r="M26" s="99">
        <f t="shared" si="110"/>
        <v>1466.5</v>
      </c>
      <c r="N26" s="99">
        <f t="shared" si="110"/>
        <v>973.9</v>
      </c>
      <c r="O26" s="99">
        <f t="shared" si="110"/>
        <v>92.5</v>
      </c>
      <c r="P26" s="99">
        <f t="shared" si="110"/>
        <v>140.1</v>
      </c>
      <c r="Q26" s="99">
        <f t="shared" si="110"/>
        <v>58.2</v>
      </c>
      <c r="R26" s="99">
        <f t="shared" si="110"/>
        <v>1264.7</v>
      </c>
      <c r="S26" s="99">
        <f t="shared" si="110"/>
        <v>458.27</v>
      </c>
      <c r="T26" s="99">
        <f t="shared" si="110"/>
        <v>25.74</v>
      </c>
      <c r="U26" s="99">
        <f t="shared" si="110"/>
        <v>122.5</v>
      </c>
      <c r="V26" s="99">
        <f t="shared" si="110"/>
        <v>21.299999999999997</v>
      </c>
      <c r="W26" s="99">
        <f t="shared" si="110"/>
        <v>627.80999999999995</v>
      </c>
      <c r="X26" s="99">
        <f t="shared" si="110"/>
        <v>502.2</v>
      </c>
      <c r="Y26" s="99">
        <f t="shared" si="110"/>
        <v>35.299999999999997</v>
      </c>
      <c r="Z26" s="99">
        <f t="shared" si="110"/>
        <v>181.4</v>
      </c>
      <c r="AA26" s="99">
        <f t="shared" si="110"/>
        <v>35.4</v>
      </c>
      <c r="AB26" s="99">
        <f t="shared" si="110"/>
        <v>754.3</v>
      </c>
      <c r="AC26" s="99">
        <f t="shared" si="110"/>
        <v>781.3</v>
      </c>
      <c r="AD26" s="99">
        <f t="shared" si="110"/>
        <v>38.299999999999997</v>
      </c>
      <c r="AE26" s="99">
        <f t="shared" si="110"/>
        <v>178.6</v>
      </c>
      <c r="AF26" s="99">
        <f t="shared" si="110"/>
        <v>70</v>
      </c>
      <c r="AG26" s="99">
        <f t="shared" si="110"/>
        <v>1068.1999999999998</v>
      </c>
      <c r="AH26" s="99">
        <f t="shared" si="110"/>
        <v>714.7</v>
      </c>
      <c r="AI26" s="99">
        <f t="shared" ref="AI26:BK26" si="111">AI90+AI25+AI16+AI8</f>
        <v>91.5</v>
      </c>
      <c r="AJ26" s="99">
        <f t="shared" si="111"/>
        <v>221.3</v>
      </c>
      <c r="AK26" s="99">
        <f t="shared" si="111"/>
        <v>111.3</v>
      </c>
      <c r="AL26" s="99">
        <f t="shared" si="111"/>
        <v>1138.8</v>
      </c>
      <c r="AM26" s="99">
        <f t="shared" si="111"/>
        <v>603.5</v>
      </c>
      <c r="AN26" s="99">
        <f t="shared" si="111"/>
        <v>60</v>
      </c>
      <c r="AO26" s="99">
        <f t="shared" si="111"/>
        <v>198.4</v>
      </c>
      <c r="AP26" s="99">
        <f t="shared" si="111"/>
        <v>95.1</v>
      </c>
      <c r="AQ26" s="99">
        <f t="shared" si="111"/>
        <v>957</v>
      </c>
      <c r="AR26" s="99">
        <f t="shared" si="111"/>
        <v>848.15000000000009</v>
      </c>
      <c r="AS26" s="99">
        <f t="shared" si="111"/>
        <v>80.8</v>
      </c>
      <c r="AT26" s="99">
        <f t="shared" si="111"/>
        <v>207.3</v>
      </c>
      <c r="AU26" s="99">
        <f t="shared" si="111"/>
        <v>101.4</v>
      </c>
      <c r="AV26" s="99">
        <f t="shared" si="111"/>
        <v>1237.6500000000001</v>
      </c>
      <c r="AW26" s="99">
        <f t="shared" si="111"/>
        <v>850.9</v>
      </c>
      <c r="AX26" s="99">
        <f t="shared" si="111"/>
        <v>50.7</v>
      </c>
      <c r="AY26" s="99">
        <f t="shared" si="111"/>
        <v>226.21</v>
      </c>
      <c r="AZ26" s="99">
        <f t="shared" si="111"/>
        <v>55.5</v>
      </c>
      <c r="BA26" s="99">
        <f>BA90+BA25+BA16+BA8</f>
        <v>1183.31</v>
      </c>
      <c r="BB26" s="99">
        <f>BB90+BB25+BB16+BB8</f>
        <v>932.4</v>
      </c>
      <c r="BC26" s="99">
        <f t="shared" si="111"/>
        <v>273.5</v>
      </c>
      <c r="BD26" s="99">
        <f t="shared" si="111"/>
        <v>109.6</v>
      </c>
      <c r="BE26" s="99">
        <f t="shared" si="111"/>
        <v>43.2</v>
      </c>
      <c r="BF26" s="99">
        <f t="shared" si="111"/>
        <v>1358.7</v>
      </c>
      <c r="BG26" s="99">
        <f t="shared" si="111"/>
        <v>546.5</v>
      </c>
      <c r="BH26" s="99">
        <f t="shared" si="111"/>
        <v>76</v>
      </c>
      <c r="BI26" s="99">
        <f t="shared" si="111"/>
        <v>134</v>
      </c>
      <c r="BJ26" s="99">
        <f t="shared" si="111"/>
        <v>66.400000000000006</v>
      </c>
      <c r="BK26" s="99">
        <f t="shared" si="111"/>
        <v>822.9</v>
      </c>
    </row>
  </sheetData>
  <mergeCells count="15">
    <mergeCell ref="A1:A2"/>
    <mergeCell ref="I1:L1"/>
    <mergeCell ref="N1:Q1"/>
    <mergeCell ref="S1:V1"/>
    <mergeCell ref="X1:AA1"/>
    <mergeCell ref="B1:B2"/>
    <mergeCell ref="C1:C2"/>
    <mergeCell ref="BG1:BJ1"/>
    <mergeCell ref="D1:H1"/>
    <mergeCell ref="AC1:AF1"/>
    <mergeCell ref="AH1:AK1"/>
    <mergeCell ref="AM1:AP1"/>
    <mergeCell ref="AR1:AU1"/>
    <mergeCell ref="AW1:AZ1"/>
    <mergeCell ref="BB1:BE1"/>
  </mergeCells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7"/>
  <sheetViews>
    <sheetView zoomScale="70" zoomScaleNormal="70" workbookViewId="0">
      <selection activeCell="P25" sqref="P25"/>
    </sheetView>
  </sheetViews>
  <sheetFormatPr defaultRowHeight="24.6"/>
  <cols>
    <col min="1" max="1" width="23" style="50" customWidth="1"/>
    <col min="2" max="32" width="4.6640625" style="50" customWidth="1"/>
    <col min="33" max="33" width="20.21875" style="50" customWidth="1"/>
    <col min="34" max="34" width="8.88671875" style="50"/>
    <col min="35" max="35" width="11" style="50" customWidth="1"/>
    <col min="36" max="16384" width="8.88671875" style="50"/>
  </cols>
  <sheetData>
    <row r="1" spans="1:3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</row>
    <row r="2" spans="1:33">
      <c r="A2" s="239" t="s">
        <v>1</v>
      </c>
      <c r="B2" s="241" t="s">
        <v>104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3"/>
      <c r="AG2" s="134" t="s">
        <v>103</v>
      </c>
    </row>
    <row r="3" spans="1:33">
      <c r="A3" s="240"/>
      <c r="B3" s="91">
        <v>1</v>
      </c>
      <c r="C3" s="91">
        <v>2</v>
      </c>
      <c r="D3" s="91">
        <v>3</v>
      </c>
      <c r="E3" s="91">
        <v>4</v>
      </c>
      <c r="F3" s="91">
        <v>5</v>
      </c>
      <c r="G3" s="91">
        <v>6</v>
      </c>
      <c r="H3" s="91">
        <v>7</v>
      </c>
      <c r="I3" s="91">
        <v>8</v>
      </c>
      <c r="J3" s="91">
        <v>9</v>
      </c>
      <c r="K3" s="91">
        <v>10</v>
      </c>
      <c r="L3" s="91">
        <v>11</v>
      </c>
      <c r="M3" s="91">
        <v>12</v>
      </c>
      <c r="N3" s="91">
        <v>13</v>
      </c>
      <c r="O3" s="91">
        <v>14</v>
      </c>
      <c r="P3" s="91">
        <v>15</v>
      </c>
      <c r="Q3" s="91">
        <v>16</v>
      </c>
      <c r="R3" s="91">
        <v>17</v>
      </c>
      <c r="S3" s="91">
        <v>18</v>
      </c>
      <c r="T3" s="91">
        <v>19</v>
      </c>
      <c r="U3" s="91">
        <v>20</v>
      </c>
      <c r="V3" s="91">
        <v>21</v>
      </c>
      <c r="W3" s="91">
        <v>22</v>
      </c>
      <c r="X3" s="91">
        <v>23</v>
      </c>
      <c r="Y3" s="91">
        <v>24</v>
      </c>
      <c r="Z3" s="91">
        <v>25</v>
      </c>
      <c r="AA3" s="91">
        <v>26</v>
      </c>
      <c r="AB3" s="91">
        <v>27</v>
      </c>
      <c r="AC3" s="91">
        <v>28</v>
      </c>
      <c r="AD3" s="91">
        <v>29</v>
      </c>
      <c r="AE3" s="91">
        <v>30</v>
      </c>
      <c r="AF3" s="91">
        <v>31</v>
      </c>
    </row>
    <row r="4" spans="1:33">
      <c r="A4" s="126" t="s">
        <v>23</v>
      </c>
      <c r="B4" s="91"/>
      <c r="C4" s="91"/>
      <c r="D4" s="91"/>
      <c r="E4" s="91"/>
      <c r="F4" s="114"/>
      <c r="G4" s="114"/>
      <c r="H4" s="114"/>
      <c r="I4" s="114"/>
      <c r="J4" s="114"/>
      <c r="K4" s="114"/>
      <c r="L4" s="114"/>
      <c r="M4" s="114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3" s="60" customFormat="1">
      <c r="A5" s="46" t="s">
        <v>38</v>
      </c>
      <c r="B5" s="91"/>
      <c r="C5" s="91"/>
      <c r="D5" s="91">
        <v>10</v>
      </c>
      <c r="E5" s="91">
        <v>8</v>
      </c>
      <c r="F5" s="91">
        <v>9</v>
      </c>
      <c r="G5" s="114">
        <v>4</v>
      </c>
      <c r="H5" s="114"/>
      <c r="I5" s="114"/>
      <c r="J5" s="114">
        <v>17</v>
      </c>
      <c r="K5" s="114">
        <v>10</v>
      </c>
      <c r="L5" s="114">
        <v>11</v>
      </c>
      <c r="M5" s="114">
        <v>6</v>
      </c>
      <c r="N5" s="114">
        <v>11</v>
      </c>
      <c r="O5" s="115"/>
      <c r="P5" s="115"/>
      <c r="Q5" s="115">
        <v>7</v>
      </c>
      <c r="R5" s="115">
        <v>6</v>
      </c>
      <c r="S5" s="115">
        <v>6</v>
      </c>
      <c r="T5" s="115">
        <v>38</v>
      </c>
      <c r="U5" s="115">
        <v>14</v>
      </c>
      <c r="V5" s="115"/>
      <c r="W5" s="115"/>
      <c r="X5" s="115">
        <v>12</v>
      </c>
      <c r="Y5" s="115">
        <v>10</v>
      </c>
      <c r="Z5" s="115">
        <v>6</v>
      </c>
      <c r="AA5" s="115">
        <v>10</v>
      </c>
      <c r="AB5" s="115">
        <v>18</v>
      </c>
      <c r="AC5" s="115">
        <v>19</v>
      </c>
      <c r="AD5" s="115"/>
      <c r="AE5" s="115">
        <v>14</v>
      </c>
      <c r="AF5" s="115">
        <v>10</v>
      </c>
      <c r="AG5" s="135">
        <f t="shared" ref="AG5:AG10" si="0">SUM(B5:AF5)</f>
        <v>256</v>
      </c>
    </row>
    <row r="6" spans="1:33" s="60" customFormat="1">
      <c r="A6" s="128" t="s">
        <v>21</v>
      </c>
      <c r="B6" s="91"/>
      <c r="C6" s="91"/>
      <c r="D6" s="91">
        <v>1</v>
      </c>
      <c r="E6" s="91">
        <v>1</v>
      </c>
      <c r="F6" s="91">
        <v>4</v>
      </c>
      <c r="G6" s="114">
        <v>1</v>
      </c>
      <c r="H6" s="114"/>
      <c r="I6" s="114"/>
      <c r="J6" s="114">
        <v>3</v>
      </c>
      <c r="K6" s="114">
        <v>7</v>
      </c>
      <c r="L6" s="114">
        <v>7</v>
      </c>
      <c r="M6" s="114">
        <v>1</v>
      </c>
      <c r="N6" s="114">
        <v>1</v>
      </c>
      <c r="O6" s="115"/>
      <c r="P6" s="115"/>
      <c r="Q6" s="115">
        <v>3</v>
      </c>
      <c r="R6" s="115">
        <v>3</v>
      </c>
      <c r="S6" s="115">
        <v>1</v>
      </c>
      <c r="T6" s="115">
        <v>15</v>
      </c>
      <c r="U6" s="115">
        <v>1</v>
      </c>
      <c r="V6" s="115"/>
      <c r="W6" s="115"/>
      <c r="X6" s="115">
        <v>1</v>
      </c>
      <c r="Y6" s="115">
        <v>2</v>
      </c>
      <c r="Z6" s="115">
        <v>0.5</v>
      </c>
      <c r="AA6" s="115">
        <v>2</v>
      </c>
      <c r="AB6" s="115">
        <v>10</v>
      </c>
      <c r="AC6" s="115">
        <v>10</v>
      </c>
      <c r="AD6" s="115"/>
      <c r="AE6" s="115">
        <v>1</v>
      </c>
      <c r="AF6" s="115">
        <v>2</v>
      </c>
      <c r="AG6" s="135">
        <f t="shared" si="0"/>
        <v>77.5</v>
      </c>
    </row>
    <row r="7" spans="1:33" s="60" customFormat="1">
      <c r="A7" s="46" t="s">
        <v>25</v>
      </c>
      <c r="B7" s="91"/>
      <c r="C7" s="91"/>
      <c r="D7" s="91"/>
      <c r="E7" s="91"/>
      <c r="F7" s="91"/>
      <c r="G7" s="114"/>
      <c r="H7" s="114"/>
      <c r="I7" s="114"/>
      <c r="J7" s="114"/>
      <c r="K7" s="114"/>
      <c r="L7" s="114"/>
      <c r="M7" s="114"/>
      <c r="N7" s="114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35">
        <f t="shared" si="0"/>
        <v>0</v>
      </c>
    </row>
    <row r="8" spans="1:33">
      <c r="A8" s="45" t="s">
        <v>26</v>
      </c>
      <c r="B8" s="91"/>
      <c r="C8" s="91"/>
      <c r="D8" s="91"/>
      <c r="E8" s="91"/>
      <c r="F8" s="91"/>
      <c r="G8" s="114"/>
      <c r="H8" s="114"/>
      <c r="I8" s="114"/>
      <c r="J8" s="114"/>
      <c r="K8" s="114"/>
      <c r="L8" s="114"/>
      <c r="M8" s="114"/>
      <c r="N8" s="114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35">
        <f t="shared" si="0"/>
        <v>0</v>
      </c>
    </row>
    <row r="9" spans="1:33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36">
        <f>SUM(AG5)+SUM(AG7:AG8)</f>
        <v>256</v>
      </c>
    </row>
    <row r="10" spans="1:33">
      <c r="A10" s="129" t="s">
        <v>18</v>
      </c>
      <c r="B10" s="47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35">
        <f t="shared" si="0"/>
        <v>0</v>
      </c>
    </row>
    <row r="11" spans="1:33" s="60" customFormat="1">
      <c r="A11" s="48" t="s">
        <v>19</v>
      </c>
      <c r="B11" s="91"/>
      <c r="C11" s="91">
        <v>0.1</v>
      </c>
      <c r="D11" s="91">
        <v>0.1</v>
      </c>
      <c r="E11" s="91">
        <v>0.9</v>
      </c>
      <c r="F11" s="114">
        <v>0.1</v>
      </c>
      <c r="G11" s="114"/>
      <c r="H11" s="114"/>
      <c r="I11" s="114">
        <v>1</v>
      </c>
      <c r="J11" s="114">
        <v>28</v>
      </c>
      <c r="K11" s="114">
        <v>10.5</v>
      </c>
      <c r="L11" s="114">
        <v>0.1</v>
      </c>
      <c r="M11" s="114">
        <v>0.3</v>
      </c>
      <c r="N11" s="115"/>
      <c r="O11" s="115"/>
      <c r="P11" s="115">
        <v>0.1</v>
      </c>
      <c r="Q11" s="115">
        <v>0.8</v>
      </c>
      <c r="R11" s="115">
        <v>0.1</v>
      </c>
      <c r="S11" s="115">
        <v>0.1</v>
      </c>
      <c r="T11" s="115">
        <v>1.5</v>
      </c>
      <c r="U11" s="115"/>
      <c r="V11" s="115"/>
      <c r="W11" s="115">
        <v>0.8</v>
      </c>
      <c r="X11" s="115">
        <v>0.8</v>
      </c>
      <c r="Y11" s="115">
        <v>0.8</v>
      </c>
      <c r="Z11" s="115">
        <v>1</v>
      </c>
      <c r="AA11" s="115">
        <v>0.2</v>
      </c>
      <c r="AB11" s="115"/>
      <c r="AC11" s="115"/>
      <c r="AD11" s="115">
        <v>0.3</v>
      </c>
      <c r="AE11" s="115">
        <v>0.5</v>
      </c>
      <c r="AF11" s="115">
        <v>0.1</v>
      </c>
      <c r="AG11" s="135">
        <f>SUM(B11:AF11)</f>
        <v>48.199999999999996</v>
      </c>
    </row>
    <row r="12" spans="1:33" s="60" customFormat="1">
      <c r="A12" s="46" t="s">
        <v>20</v>
      </c>
      <c r="B12" s="91"/>
      <c r="C12" s="91">
        <v>3</v>
      </c>
      <c r="D12" s="91">
        <v>2</v>
      </c>
      <c r="E12" s="91">
        <v>14</v>
      </c>
      <c r="F12" s="114">
        <v>2</v>
      </c>
      <c r="G12" s="114"/>
      <c r="H12" s="114"/>
      <c r="I12" s="114">
        <v>5</v>
      </c>
      <c r="J12" s="114">
        <v>11</v>
      </c>
      <c r="K12" s="114">
        <v>2</v>
      </c>
      <c r="L12" s="114">
        <v>11</v>
      </c>
      <c r="M12" s="114">
        <v>2.5</v>
      </c>
      <c r="N12" s="115"/>
      <c r="O12" s="115"/>
      <c r="P12" s="115">
        <v>5</v>
      </c>
      <c r="Q12" s="115">
        <v>1.2</v>
      </c>
      <c r="R12" s="115">
        <v>3</v>
      </c>
      <c r="S12" s="115">
        <v>3</v>
      </c>
      <c r="T12" s="115">
        <v>2</v>
      </c>
      <c r="U12" s="115"/>
      <c r="V12" s="115"/>
      <c r="W12" s="115">
        <v>1</v>
      </c>
      <c r="X12" s="115">
        <v>1.5</v>
      </c>
      <c r="Y12" s="115">
        <v>0.8</v>
      </c>
      <c r="Z12" s="115">
        <v>1.8</v>
      </c>
      <c r="AA12" s="115">
        <v>3</v>
      </c>
      <c r="AB12" s="115"/>
      <c r="AC12" s="115"/>
      <c r="AD12" s="115">
        <v>1.1000000000000001</v>
      </c>
      <c r="AE12" s="115">
        <v>1</v>
      </c>
      <c r="AF12" s="115">
        <v>1</v>
      </c>
      <c r="AG12" s="135">
        <f t="shared" ref="AG12:AG23" si="1">SUM(B12:AF12)</f>
        <v>77.899999999999991</v>
      </c>
    </row>
    <row r="13" spans="1:33" s="60" customFormat="1">
      <c r="A13" s="130" t="s">
        <v>27</v>
      </c>
      <c r="B13" s="91"/>
      <c r="C13" s="91">
        <v>0.1</v>
      </c>
      <c r="D13" s="91">
        <v>0.1</v>
      </c>
      <c r="E13" s="91">
        <v>0.3</v>
      </c>
      <c r="F13" s="114">
        <v>0.9</v>
      </c>
      <c r="G13" s="114"/>
      <c r="H13" s="114"/>
      <c r="I13" s="114">
        <v>0.2</v>
      </c>
      <c r="J13" s="114">
        <v>0.1</v>
      </c>
      <c r="K13" s="114">
        <v>0.9</v>
      </c>
      <c r="L13" s="114"/>
      <c r="M13" s="114">
        <v>0.1</v>
      </c>
      <c r="N13" s="115"/>
      <c r="O13" s="115"/>
      <c r="P13" s="115">
        <v>0.1</v>
      </c>
      <c r="Q13" s="115">
        <v>0.1</v>
      </c>
      <c r="R13" s="115">
        <v>0.3</v>
      </c>
      <c r="S13" s="115"/>
      <c r="T13" s="115">
        <v>0.1</v>
      </c>
      <c r="U13" s="115"/>
      <c r="V13" s="115"/>
      <c r="W13" s="115">
        <v>0.1</v>
      </c>
      <c r="X13" s="115">
        <v>0.1</v>
      </c>
      <c r="Y13" s="115">
        <v>0.3</v>
      </c>
      <c r="Z13" s="115"/>
      <c r="AA13" s="115">
        <v>0.2</v>
      </c>
      <c r="AB13" s="115"/>
      <c r="AC13" s="115"/>
      <c r="AD13" s="115">
        <v>0.2</v>
      </c>
      <c r="AE13" s="115">
        <v>1</v>
      </c>
      <c r="AF13" s="115">
        <v>0.4</v>
      </c>
      <c r="AG13" s="135">
        <f t="shared" si="1"/>
        <v>5.6000000000000005</v>
      </c>
    </row>
    <row r="14" spans="1:33" s="60" customFormat="1">
      <c r="A14" s="48" t="s">
        <v>28</v>
      </c>
      <c r="B14" s="91"/>
      <c r="C14" s="91"/>
      <c r="D14" s="91">
        <v>1</v>
      </c>
      <c r="E14" s="91">
        <v>1</v>
      </c>
      <c r="F14" s="114"/>
      <c r="G14" s="114"/>
      <c r="H14" s="114"/>
      <c r="I14" s="114">
        <v>5</v>
      </c>
      <c r="J14" s="114">
        <v>2</v>
      </c>
      <c r="K14" s="114">
        <v>1</v>
      </c>
      <c r="L14" s="114"/>
      <c r="M14" s="114">
        <v>0.2</v>
      </c>
      <c r="N14" s="115"/>
      <c r="O14" s="115"/>
      <c r="P14" s="115">
        <v>0.2</v>
      </c>
      <c r="Q14" s="115">
        <v>0.2</v>
      </c>
      <c r="R14" s="115">
        <v>0.1</v>
      </c>
      <c r="S14" s="115">
        <v>1.3</v>
      </c>
      <c r="T14" s="115">
        <v>2</v>
      </c>
      <c r="U14" s="115"/>
      <c r="V14" s="115"/>
      <c r="W14" s="115"/>
      <c r="X14" s="115">
        <v>1</v>
      </c>
      <c r="Y14" s="115">
        <v>0.3</v>
      </c>
      <c r="Z14" s="115"/>
      <c r="AA14" s="115"/>
      <c r="AB14" s="115"/>
      <c r="AC14" s="115"/>
      <c r="AD14" s="115">
        <v>0.8</v>
      </c>
      <c r="AE14" s="115">
        <v>0.9</v>
      </c>
      <c r="AF14" s="115">
        <v>0.1</v>
      </c>
      <c r="AG14" s="135">
        <f t="shared" si="1"/>
        <v>17.099999999999998</v>
      </c>
    </row>
    <row r="15" spans="1:33" s="60" customFormat="1">
      <c r="A15" s="48" t="s">
        <v>39</v>
      </c>
      <c r="B15" s="91"/>
      <c r="C15" s="91"/>
      <c r="D15" s="91"/>
      <c r="E15" s="91">
        <v>0.2</v>
      </c>
      <c r="F15" s="114">
        <v>0.1</v>
      </c>
      <c r="G15" s="114"/>
      <c r="H15" s="114"/>
      <c r="I15" s="114">
        <v>0.5</v>
      </c>
      <c r="J15" s="114">
        <v>0.2</v>
      </c>
      <c r="K15" s="114">
        <v>0.2</v>
      </c>
      <c r="L15" s="114">
        <v>0.1</v>
      </c>
      <c r="M15" s="114">
        <v>0.2</v>
      </c>
      <c r="N15" s="115"/>
      <c r="O15" s="115"/>
      <c r="P15" s="115">
        <v>0.2</v>
      </c>
      <c r="Q15" s="115">
        <v>0.1</v>
      </c>
      <c r="R15" s="115">
        <v>0.1</v>
      </c>
      <c r="S15" s="115">
        <v>0.1</v>
      </c>
      <c r="T15" s="115">
        <v>0.1</v>
      </c>
      <c r="U15" s="115"/>
      <c r="V15" s="115"/>
      <c r="W15" s="115"/>
      <c r="X15" s="115">
        <v>0.3</v>
      </c>
      <c r="Y15" s="115">
        <v>0.3</v>
      </c>
      <c r="Z15" s="115">
        <v>0.2</v>
      </c>
      <c r="AA15" s="115"/>
      <c r="AB15" s="115"/>
      <c r="AC15" s="115"/>
      <c r="AD15" s="115">
        <v>0.2</v>
      </c>
      <c r="AE15" s="115">
        <v>0.2</v>
      </c>
      <c r="AF15" s="115">
        <v>0.2</v>
      </c>
      <c r="AG15" s="135">
        <f t="shared" si="1"/>
        <v>3.5000000000000004</v>
      </c>
    </row>
    <row r="16" spans="1:33" s="60" customFormat="1">
      <c r="A16" s="48" t="s">
        <v>40</v>
      </c>
      <c r="B16" s="91"/>
      <c r="C16" s="91">
        <v>0.1</v>
      </c>
      <c r="D16" s="91"/>
      <c r="E16" s="91">
        <v>0.1</v>
      </c>
      <c r="F16" s="114"/>
      <c r="G16" s="114"/>
      <c r="H16" s="114"/>
      <c r="I16" s="114">
        <v>2</v>
      </c>
      <c r="J16" s="114">
        <v>0.1</v>
      </c>
      <c r="K16" s="114">
        <v>0.1</v>
      </c>
      <c r="L16" s="114"/>
      <c r="M16" s="114"/>
      <c r="N16" s="115"/>
      <c r="O16" s="115"/>
      <c r="P16" s="115"/>
      <c r="Q16" s="115"/>
      <c r="R16" s="115"/>
      <c r="S16" s="115"/>
      <c r="T16" s="115">
        <v>0.1</v>
      </c>
      <c r="U16" s="115"/>
      <c r="V16" s="115"/>
      <c r="W16" s="115"/>
      <c r="X16" s="115"/>
      <c r="Y16" s="115"/>
      <c r="Z16" s="115"/>
      <c r="AA16" s="115">
        <v>0.1</v>
      </c>
      <c r="AB16" s="115"/>
      <c r="AC16" s="115"/>
      <c r="AD16" s="115">
        <v>0.1</v>
      </c>
      <c r="AE16" s="115"/>
      <c r="AF16" s="115"/>
      <c r="AG16" s="135">
        <f t="shared" si="1"/>
        <v>2.7000000000000006</v>
      </c>
    </row>
    <row r="17" spans="1:33">
      <c r="A17" s="137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38">
        <f>SUM(AG11:AG16)</f>
        <v>154.99999999999997</v>
      </c>
    </row>
    <row r="18" spans="1:33">
      <c r="A18" s="124" t="s">
        <v>14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35">
        <f t="shared" si="1"/>
        <v>0</v>
      </c>
    </row>
    <row r="19" spans="1:33">
      <c r="A19" s="45" t="s">
        <v>15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35">
        <f t="shared" si="1"/>
        <v>0</v>
      </c>
    </row>
    <row r="20" spans="1:33">
      <c r="A20" s="45" t="s">
        <v>16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35">
        <f t="shared" si="1"/>
        <v>0</v>
      </c>
    </row>
    <row r="21" spans="1:33">
      <c r="A21" s="47" t="s">
        <v>17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35">
        <f t="shared" si="1"/>
        <v>0</v>
      </c>
    </row>
    <row r="22" spans="1:33">
      <c r="A22" s="49" t="s">
        <v>29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35">
        <f t="shared" si="1"/>
        <v>0</v>
      </c>
    </row>
    <row r="23" spans="1:33">
      <c r="A23" s="49" t="s">
        <v>30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35">
        <f t="shared" si="1"/>
        <v>0</v>
      </c>
    </row>
    <row r="24" spans="1:33" s="60" customFormat="1">
      <c r="A24" s="119" t="s">
        <v>68</v>
      </c>
      <c r="B24" s="12"/>
      <c r="C24" s="5"/>
      <c r="D24" s="5">
        <v>10</v>
      </c>
      <c r="E24" s="5"/>
      <c r="F24" s="5"/>
      <c r="G24" s="5">
        <v>40</v>
      </c>
      <c r="H24" s="5"/>
      <c r="I24" s="5"/>
      <c r="J24" s="5"/>
      <c r="K24" s="5">
        <v>40</v>
      </c>
      <c r="L24" s="5"/>
      <c r="M24" s="5">
        <v>20</v>
      </c>
      <c r="N24" s="42"/>
      <c r="O24" s="42"/>
      <c r="P24" s="42">
        <v>60</v>
      </c>
      <c r="Q24" s="42"/>
      <c r="R24" s="42">
        <v>5</v>
      </c>
      <c r="S24" s="42"/>
      <c r="T24" s="42">
        <v>35</v>
      </c>
      <c r="U24" s="42"/>
      <c r="V24" s="42"/>
      <c r="W24" s="42"/>
      <c r="X24" s="42"/>
      <c r="Y24" s="42">
        <v>80</v>
      </c>
      <c r="Z24" s="42"/>
      <c r="AA24" s="42">
        <v>15</v>
      </c>
      <c r="AB24" s="42"/>
      <c r="AC24" s="42"/>
      <c r="AD24" s="42"/>
      <c r="AE24" s="42">
        <v>80</v>
      </c>
      <c r="AF24" s="42">
        <v>5</v>
      </c>
      <c r="AG24" s="135">
        <f>SUM(B24:AF24)</f>
        <v>390</v>
      </c>
    </row>
    <row r="25" spans="1:33" s="60" customFormat="1" ht="30" customHeight="1">
      <c r="A25" s="139" t="s">
        <v>49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 t="s">
        <v>50</v>
      </c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</row>
    <row r="26" spans="1:33" s="60" customFormat="1">
      <c r="A26" s="139" t="s">
        <v>51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 t="s">
        <v>52</v>
      </c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</row>
    <row r="27" spans="1:33" s="60" customFormat="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</row>
    <row r="28" spans="1:33">
      <c r="A28" s="239" t="s">
        <v>1</v>
      </c>
      <c r="B28" s="241" t="s">
        <v>89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3"/>
      <c r="AG28" s="134" t="s">
        <v>37</v>
      </c>
    </row>
    <row r="29" spans="1:33">
      <c r="A29" s="240"/>
      <c r="B29" s="114">
        <v>1</v>
      </c>
      <c r="C29" s="114">
        <v>2</v>
      </c>
      <c r="D29" s="114">
        <v>3</v>
      </c>
      <c r="E29" s="114">
        <v>4</v>
      </c>
      <c r="F29" s="114">
        <v>5</v>
      </c>
      <c r="G29" s="114">
        <v>6</v>
      </c>
      <c r="H29" s="114">
        <v>7</v>
      </c>
      <c r="I29" s="114">
        <v>8</v>
      </c>
      <c r="J29" s="114">
        <v>9</v>
      </c>
      <c r="K29" s="114">
        <v>10</v>
      </c>
      <c r="L29" s="114">
        <v>11</v>
      </c>
      <c r="M29" s="114">
        <v>12</v>
      </c>
      <c r="N29" s="114">
        <v>13</v>
      </c>
      <c r="O29" s="114">
        <v>14</v>
      </c>
      <c r="P29" s="114">
        <v>15</v>
      </c>
      <c r="Q29" s="114">
        <v>16</v>
      </c>
      <c r="R29" s="114">
        <v>17</v>
      </c>
      <c r="S29" s="114">
        <v>18</v>
      </c>
      <c r="T29" s="114">
        <v>19</v>
      </c>
      <c r="U29" s="114">
        <v>20</v>
      </c>
      <c r="V29" s="114">
        <v>21</v>
      </c>
      <c r="W29" s="114">
        <v>22</v>
      </c>
      <c r="X29" s="114">
        <v>23</v>
      </c>
      <c r="Y29" s="114">
        <v>24</v>
      </c>
      <c r="Z29" s="114">
        <v>25</v>
      </c>
      <c r="AA29" s="114">
        <v>26</v>
      </c>
      <c r="AB29" s="114">
        <v>27</v>
      </c>
      <c r="AC29" s="114">
        <v>28</v>
      </c>
      <c r="AD29" s="114">
        <v>29</v>
      </c>
      <c r="AE29" s="114">
        <v>30</v>
      </c>
      <c r="AF29" s="114">
        <v>31</v>
      </c>
    </row>
    <row r="30" spans="1:33">
      <c r="A30" s="126" t="s">
        <v>23</v>
      </c>
      <c r="B30" s="91"/>
      <c r="C30" s="91"/>
      <c r="D30" s="91"/>
      <c r="E30" s="91"/>
      <c r="F30" s="114"/>
      <c r="G30" s="114"/>
      <c r="H30" s="114"/>
      <c r="I30" s="114"/>
      <c r="J30" s="114"/>
      <c r="K30" s="114"/>
      <c r="L30" s="114"/>
      <c r="M30" s="114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</row>
    <row r="31" spans="1:33" s="60" customFormat="1">
      <c r="A31" s="46" t="s">
        <v>38</v>
      </c>
      <c r="B31" s="91"/>
      <c r="C31" s="91">
        <v>2</v>
      </c>
      <c r="D31" s="91">
        <v>1</v>
      </c>
      <c r="E31" s="91">
        <v>3</v>
      </c>
      <c r="F31" s="114">
        <v>4</v>
      </c>
      <c r="G31" s="114"/>
      <c r="H31" s="114"/>
      <c r="I31" s="114">
        <v>7</v>
      </c>
      <c r="J31" s="114">
        <v>1</v>
      </c>
      <c r="K31" s="114">
        <v>5</v>
      </c>
      <c r="L31" s="114">
        <v>8</v>
      </c>
      <c r="M31" s="114">
        <v>10</v>
      </c>
      <c r="N31" s="115"/>
      <c r="O31" s="115"/>
      <c r="P31" s="115">
        <v>3.5</v>
      </c>
      <c r="Q31" s="115">
        <v>10</v>
      </c>
      <c r="R31" s="115">
        <v>7</v>
      </c>
      <c r="S31" s="115">
        <v>6</v>
      </c>
      <c r="T31" s="115">
        <v>7</v>
      </c>
      <c r="U31" s="115"/>
      <c r="V31" s="115"/>
      <c r="W31" s="115">
        <v>3</v>
      </c>
      <c r="X31" s="115">
        <v>1.5</v>
      </c>
      <c r="Y31" s="115">
        <v>2</v>
      </c>
      <c r="Z31" s="115">
        <v>8</v>
      </c>
      <c r="AA31" s="115">
        <v>2.8</v>
      </c>
      <c r="AB31" s="115"/>
      <c r="AC31" s="115"/>
      <c r="AD31" s="115">
        <v>3.5</v>
      </c>
      <c r="AE31" s="115">
        <v>4</v>
      </c>
      <c r="AF31" s="115">
        <v>2.5</v>
      </c>
      <c r="AG31" s="135">
        <f t="shared" ref="AG31:AG34" si="2">SUM(B31:AF31)</f>
        <v>101.8</v>
      </c>
    </row>
    <row r="32" spans="1:33" s="60" customFormat="1">
      <c r="A32" s="128" t="s">
        <v>21</v>
      </c>
      <c r="B32" s="91"/>
      <c r="C32" s="91"/>
      <c r="D32" s="91"/>
      <c r="E32" s="91"/>
      <c r="F32" s="114"/>
      <c r="G32" s="114"/>
      <c r="H32" s="114"/>
      <c r="I32" s="114"/>
      <c r="J32" s="114">
        <v>1</v>
      </c>
      <c r="K32" s="114"/>
      <c r="L32" s="114">
        <v>2</v>
      </c>
      <c r="M32" s="114">
        <v>3</v>
      </c>
      <c r="N32" s="115"/>
      <c r="O32" s="115"/>
      <c r="P32" s="115">
        <v>1</v>
      </c>
      <c r="Q32" s="115">
        <v>3</v>
      </c>
      <c r="R32" s="115">
        <v>2</v>
      </c>
      <c r="S32" s="115">
        <v>2</v>
      </c>
      <c r="T32" s="115">
        <v>2</v>
      </c>
      <c r="U32" s="115"/>
      <c r="V32" s="115"/>
      <c r="W32" s="115"/>
      <c r="X32" s="115"/>
      <c r="Y32" s="115"/>
      <c r="Z32" s="115">
        <v>3</v>
      </c>
      <c r="AA32" s="115">
        <v>1</v>
      </c>
      <c r="AB32" s="115"/>
      <c r="AC32" s="115"/>
      <c r="AD32" s="115" t="s">
        <v>109</v>
      </c>
      <c r="AE32" s="115">
        <v>1</v>
      </c>
      <c r="AF32" s="115">
        <v>0.2</v>
      </c>
      <c r="AG32" s="135">
        <f t="shared" si="2"/>
        <v>21.2</v>
      </c>
    </row>
    <row r="33" spans="1:33" s="60" customFormat="1">
      <c r="A33" s="46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>
        <v>4</v>
      </c>
      <c r="S33" s="115"/>
      <c r="T33" s="115"/>
      <c r="U33" s="115"/>
      <c r="V33" s="115"/>
      <c r="W33" s="115"/>
      <c r="X33" s="115"/>
      <c r="Y33" s="115">
        <v>0.5</v>
      </c>
      <c r="Z33" s="115"/>
      <c r="AA33" s="115"/>
      <c r="AB33" s="115"/>
      <c r="AC33" s="115"/>
      <c r="AD33" s="115"/>
      <c r="AE33" s="115"/>
      <c r="AF33" s="115"/>
      <c r="AG33" s="135">
        <f t="shared" si="2"/>
        <v>4.5</v>
      </c>
    </row>
    <row r="34" spans="1:33">
      <c r="A34" s="45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35">
        <f t="shared" si="2"/>
        <v>0</v>
      </c>
    </row>
    <row r="35" spans="1:33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36">
        <f>SUM(AG31)+SUM(AG33:AG34)</f>
        <v>106.3</v>
      </c>
    </row>
    <row r="36" spans="1:33">
      <c r="A36" s="129" t="s">
        <v>18</v>
      </c>
      <c r="B36" s="47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35">
        <f t="shared" ref="AG36" si="3">SUM(B36:AF36)</f>
        <v>0</v>
      </c>
    </row>
    <row r="37" spans="1:33" s="60" customFormat="1">
      <c r="A37" s="48" t="s">
        <v>19</v>
      </c>
      <c r="B37" s="91"/>
      <c r="C37" s="91">
        <v>0.1</v>
      </c>
      <c r="D37" s="91"/>
      <c r="E37" s="91">
        <v>0.1</v>
      </c>
      <c r="F37" s="114">
        <v>0.1</v>
      </c>
      <c r="G37" s="114"/>
      <c r="H37" s="114"/>
      <c r="I37" s="114">
        <v>0.3</v>
      </c>
      <c r="J37" s="114">
        <v>0.1</v>
      </c>
      <c r="K37" s="114">
        <v>0.1</v>
      </c>
      <c r="L37" s="114"/>
      <c r="M37" s="114"/>
      <c r="N37" s="115"/>
      <c r="O37" s="115"/>
      <c r="P37" s="115"/>
      <c r="Q37" s="115">
        <v>0.1</v>
      </c>
      <c r="R37" s="115">
        <v>0.9</v>
      </c>
      <c r="S37" s="115">
        <v>0.1</v>
      </c>
      <c r="T37" s="115">
        <v>0.1</v>
      </c>
      <c r="U37" s="115"/>
      <c r="V37" s="115"/>
      <c r="W37" s="115">
        <v>0.1</v>
      </c>
      <c r="X37" s="115"/>
      <c r="Y37" s="115"/>
      <c r="Z37" s="115"/>
      <c r="AA37" s="115">
        <v>0.2</v>
      </c>
      <c r="AB37" s="115"/>
      <c r="AC37" s="115"/>
      <c r="AD37" s="115">
        <v>0.1</v>
      </c>
      <c r="AE37" s="115">
        <v>0.8</v>
      </c>
      <c r="AF37" s="115"/>
      <c r="AG37" s="135">
        <f>SUM(B37:AF37)</f>
        <v>3.2</v>
      </c>
    </row>
    <row r="38" spans="1:33" s="60" customFormat="1">
      <c r="A38" s="46" t="s">
        <v>20</v>
      </c>
      <c r="B38" s="91"/>
      <c r="C38" s="91">
        <v>0.2</v>
      </c>
      <c r="D38" s="91">
        <v>0.1</v>
      </c>
      <c r="E38" s="91">
        <v>0.4</v>
      </c>
      <c r="F38" s="114">
        <v>0.5</v>
      </c>
      <c r="G38" s="114"/>
      <c r="H38" s="114"/>
      <c r="I38" s="114">
        <v>2</v>
      </c>
      <c r="J38" s="114">
        <v>0.4</v>
      </c>
      <c r="K38" s="114">
        <v>1</v>
      </c>
      <c r="L38" s="114">
        <v>0.1</v>
      </c>
      <c r="M38" s="114">
        <v>0.9</v>
      </c>
      <c r="N38" s="115"/>
      <c r="O38" s="115"/>
      <c r="P38" s="115"/>
      <c r="Q38" s="115">
        <v>0.9</v>
      </c>
      <c r="R38" s="115">
        <v>1.5</v>
      </c>
      <c r="S38" s="115">
        <v>1</v>
      </c>
      <c r="T38" s="115">
        <v>0.8</v>
      </c>
      <c r="U38" s="115"/>
      <c r="V38" s="115"/>
      <c r="W38" s="115">
        <v>0.2</v>
      </c>
      <c r="X38" s="115"/>
      <c r="Y38" s="115">
        <v>0.5</v>
      </c>
      <c r="Z38" s="115">
        <v>0.8</v>
      </c>
      <c r="AA38" s="115">
        <v>1</v>
      </c>
      <c r="AB38" s="115"/>
      <c r="AC38" s="115"/>
      <c r="AD38" s="115">
        <v>1</v>
      </c>
      <c r="AE38" s="115">
        <v>1</v>
      </c>
      <c r="AF38" s="115">
        <v>0.9</v>
      </c>
      <c r="AG38" s="135">
        <f t="shared" ref="AG38:AG42" si="4">SUM(B38:AF38)</f>
        <v>15.200000000000001</v>
      </c>
    </row>
    <row r="39" spans="1:33" s="60" customFormat="1">
      <c r="A39" s="130" t="s">
        <v>27</v>
      </c>
      <c r="B39" s="91"/>
      <c r="C39" s="91"/>
      <c r="D39" s="91"/>
      <c r="E39" s="91"/>
      <c r="F39" s="114">
        <v>0.3</v>
      </c>
      <c r="G39" s="114"/>
      <c r="H39" s="114"/>
      <c r="I39" s="114">
        <v>0.2</v>
      </c>
      <c r="J39" s="114"/>
      <c r="K39" s="114"/>
      <c r="L39" s="114"/>
      <c r="M39" s="114">
        <v>0.1</v>
      </c>
      <c r="N39" s="115"/>
      <c r="O39" s="115"/>
      <c r="P39" s="115"/>
      <c r="Q39" s="115">
        <v>0.1</v>
      </c>
      <c r="R39" s="115">
        <v>0.1</v>
      </c>
      <c r="S39" s="115">
        <v>0.1</v>
      </c>
      <c r="T39" s="115"/>
      <c r="U39" s="115"/>
      <c r="V39" s="115"/>
      <c r="W39" s="115"/>
      <c r="X39" s="115"/>
      <c r="Y39" s="115"/>
      <c r="Z39" s="115">
        <v>0.1</v>
      </c>
      <c r="AA39" s="115"/>
      <c r="AB39" s="115"/>
      <c r="AC39" s="115"/>
      <c r="AD39" s="115"/>
      <c r="AE39" s="115">
        <v>1</v>
      </c>
      <c r="AF39" s="115"/>
      <c r="AG39" s="135">
        <f t="shared" si="4"/>
        <v>2</v>
      </c>
    </row>
    <row r="40" spans="1:33" s="60" customFormat="1">
      <c r="A40" s="48" t="s">
        <v>28</v>
      </c>
      <c r="B40" s="91"/>
      <c r="C40" s="91"/>
      <c r="D40" s="91"/>
      <c r="E40" s="91"/>
      <c r="F40" s="114"/>
      <c r="G40" s="114"/>
      <c r="H40" s="114"/>
      <c r="I40" s="114"/>
      <c r="J40" s="114"/>
      <c r="K40" s="114">
        <v>0.4</v>
      </c>
      <c r="L40" s="114"/>
      <c r="M40" s="114">
        <v>0.5</v>
      </c>
      <c r="N40" s="115"/>
      <c r="O40" s="115"/>
      <c r="P40" s="115"/>
      <c r="Q40" s="115">
        <v>0.5</v>
      </c>
      <c r="R40" s="115">
        <v>0.2</v>
      </c>
      <c r="S40" s="115"/>
      <c r="T40" s="115"/>
      <c r="U40" s="115"/>
      <c r="V40" s="115"/>
      <c r="W40" s="115">
        <v>0.2</v>
      </c>
      <c r="X40" s="115"/>
      <c r="Y40" s="115"/>
      <c r="Z40" s="115"/>
      <c r="AA40" s="115">
        <v>1</v>
      </c>
      <c r="AB40" s="115"/>
      <c r="AC40" s="115"/>
      <c r="AD40" s="115"/>
      <c r="AE40" s="115">
        <v>0.2</v>
      </c>
      <c r="AF40" s="115"/>
      <c r="AG40" s="135">
        <f t="shared" si="4"/>
        <v>3</v>
      </c>
    </row>
    <row r="41" spans="1:33" s="60" customFormat="1">
      <c r="A41" s="48" t="s">
        <v>39</v>
      </c>
      <c r="B41" s="91"/>
      <c r="C41" s="91"/>
      <c r="D41" s="91"/>
      <c r="E41" s="91"/>
      <c r="F41" s="114"/>
      <c r="G41" s="114"/>
      <c r="H41" s="114"/>
      <c r="I41" s="114">
        <v>1</v>
      </c>
      <c r="J41" s="114">
        <v>1</v>
      </c>
      <c r="K41" s="114">
        <v>1</v>
      </c>
      <c r="L41" s="114"/>
      <c r="M41" s="114">
        <v>2</v>
      </c>
      <c r="N41" s="115"/>
      <c r="O41" s="115"/>
      <c r="P41" s="115"/>
      <c r="Q41" s="115"/>
      <c r="R41" s="115">
        <v>2</v>
      </c>
      <c r="S41" s="115"/>
      <c r="T41" s="115"/>
      <c r="U41" s="115"/>
      <c r="V41" s="115"/>
      <c r="W41" s="115"/>
      <c r="X41" s="115"/>
      <c r="Y41" s="115"/>
      <c r="Z41" s="115">
        <v>1.5</v>
      </c>
      <c r="AA41" s="115">
        <v>2</v>
      </c>
      <c r="AB41" s="115"/>
      <c r="AC41" s="115"/>
      <c r="AD41" s="115"/>
      <c r="AE41" s="115"/>
      <c r="AF41" s="115"/>
      <c r="AG41" s="135">
        <f t="shared" si="4"/>
        <v>10.5</v>
      </c>
    </row>
    <row r="42" spans="1:33" s="60" customFormat="1">
      <c r="A42" s="48" t="s">
        <v>40</v>
      </c>
      <c r="B42" s="91"/>
      <c r="C42" s="91"/>
      <c r="D42" s="91"/>
      <c r="E42" s="91"/>
      <c r="F42" s="114"/>
      <c r="G42" s="114"/>
      <c r="H42" s="114"/>
      <c r="I42" s="114"/>
      <c r="J42" s="114"/>
      <c r="K42" s="114"/>
      <c r="L42" s="114"/>
      <c r="M42" s="114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35">
        <f t="shared" si="4"/>
        <v>0</v>
      </c>
    </row>
    <row r="43" spans="1:33">
      <c r="A43" s="137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38">
        <f>SUM(AG37:AG42)</f>
        <v>33.900000000000006</v>
      </c>
    </row>
    <row r="44" spans="1:33">
      <c r="A44" s="124" t="s">
        <v>14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35">
        <f t="shared" ref="AG44:AG49" si="5">SUM(B44:AF44)</f>
        <v>0</v>
      </c>
    </row>
    <row r="45" spans="1:33">
      <c r="A45" s="45" t="s">
        <v>15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35">
        <f t="shared" si="5"/>
        <v>0</v>
      </c>
    </row>
    <row r="46" spans="1:33">
      <c r="A46" s="45" t="s">
        <v>16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35">
        <f t="shared" si="5"/>
        <v>0</v>
      </c>
    </row>
    <row r="47" spans="1:33">
      <c r="A47" s="47" t="s">
        <v>17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35">
        <f t="shared" si="5"/>
        <v>0</v>
      </c>
    </row>
    <row r="48" spans="1:33">
      <c r="A48" s="49" t="s">
        <v>29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35">
        <f t="shared" si="5"/>
        <v>0</v>
      </c>
    </row>
    <row r="49" spans="1:33">
      <c r="A49" s="49" t="s">
        <v>30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35">
        <f t="shared" si="5"/>
        <v>0</v>
      </c>
    </row>
    <row r="50" spans="1:33" s="60" customFormat="1">
      <c r="A50" s="119" t="s">
        <v>68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35">
        <f>SUM(B50:AF50)</f>
        <v>0</v>
      </c>
    </row>
    <row r="51" spans="1:33" s="60" customFormat="1">
      <c r="A51" s="119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5"/>
    </row>
    <row r="52" spans="1:33" s="60" customFormat="1">
      <c r="A52" s="139" t="s">
        <v>49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 t="s">
        <v>50</v>
      </c>
      <c r="W52" s="139"/>
      <c r="X52" s="139"/>
      <c r="Y52" s="139"/>
      <c r="Z52" s="139"/>
      <c r="AA52" s="139"/>
      <c r="AB52" s="139"/>
      <c r="AC52" s="139"/>
      <c r="AD52" s="139"/>
      <c r="AE52" s="139"/>
      <c r="AF52" s="133"/>
    </row>
    <row r="53" spans="1:33">
      <c r="A53" s="139" t="s">
        <v>51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 t="s">
        <v>52</v>
      </c>
      <c r="W53" s="139"/>
      <c r="X53" s="139"/>
      <c r="Y53" s="139"/>
      <c r="Z53" s="139"/>
      <c r="AA53" s="139"/>
      <c r="AB53" s="139"/>
      <c r="AC53" s="139"/>
      <c r="AD53" s="139"/>
      <c r="AE53" s="139"/>
      <c r="AF53" s="132"/>
    </row>
    <row r="54" spans="1:33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2"/>
    </row>
    <row r="55" spans="1:33">
      <c r="A55" s="239" t="s">
        <v>1</v>
      </c>
      <c r="B55" s="237" t="s">
        <v>90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134" t="s">
        <v>35</v>
      </c>
    </row>
    <row r="56" spans="1:33">
      <c r="A56" s="240"/>
      <c r="B56" s="114">
        <v>1</v>
      </c>
      <c r="C56" s="114">
        <v>2</v>
      </c>
      <c r="D56" s="114">
        <v>3</v>
      </c>
      <c r="E56" s="114">
        <v>4</v>
      </c>
      <c r="F56" s="114">
        <v>5</v>
      </c>
      <c r="G56" s="114">
        <v>6</v>
      </c>
      <c r="H56" s="114">
        <v>7</v>
      </c>
      <c r="I56" s="114">
        <v>8</v>
      </c>
      <c r="J56" s="114">
        <v>9</v>
      </c>
      <c r="K56" s="114">
        <v>10</v>
      </c>
      <c r="L56" s="114">
        <v>11</v>
      </c>
      <c r="M56" s="114">
        <v>12</v>
      </c>
      <c r="N56" s="114">
        <v>13</v>
      </c>
      <c r="O56" s="114">
        <v>14</v>
      </c>
      <c r="P56" s="114">
        <v>15</v>
      </c>
      <c r="Q56" s="114">
        <v>16</v>
      </c>
      <c r="R56" s="114">
        <v>17</v>
      </c>
      <c r="S56" s="114">
        <v>18</v>
      </c>
      <c r="T56" s="114">
        <v>19</v>
      </c>
      <c r="U56" s="114">
        <v>20</v>
      </c>
      <c r="V56" s="114">
        <v>21</v>
      </c>
      <c r="W56" s="114">
        <v>22</v>
      </c>
      <c r="X56" s="114">
        <v>23</v>
      </c>
      <c r="Y56" s="114">
        <v>24</v>
      </c>
      <c r="Z56" s="114">
        <v>25</v>
      </c>
      <c r="AA56" s="114">
        <v>26</v>
      </c>
      <c r="AB56" s="114">
        <v>27</v>
      </c>
      <c r="AC56" s="114">
        <v>28</v>
      </c>
      <c r="AD56" s="114">
        <v>29</v>
      </c>
      <c r="AE56" s="114">
        <v>30</v>
      </c>
      <c r="AF56" s="114">
        <v>31</v>
      </c>
    </row>
    <row r="57" spans="1:33">
      <c r="A57" s="126" t="s">
        <v>23</v>
      </c>
      <c r="B57" s="91"/>
      <c r="C57" s="91"/>
      <c r="D57" s="91"/>
      <c r="E57" s="91"/>
      <c r="F57" s="114"/>
      <c r="G57" s="114"/>
      <c r="H57" s="114"/>
      <c r="I57" s="114"/>
      <c r="J57" s="114"/>
      <c r="K57" s="114"/>
      <c r="L57" s="114"/>
      <c r="M57" s="114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</row>
    <row r="58" spans="1:33" s="60" customFormat="1">
      <c r="A58" s="46" t="s">
        <v>38</v>
      </c>
      <c r="B58" s="91"/>
      <c r="C58" s="91">
        <v>12</v>
      </c>
      <c r="D58" s="91">
        <v>11</v>
      </c>
      <c r="E58" s="91">
        <v>9</v>
      </c>
      <c r="F58" s="91">
        <v>7</v>
      </c>
      <c r="G58" s="114"/>
      <c r="H58" s="114"/>
      <c r="I58" s="114">
        <v>8</v>
      </c>
      <c r="J58" s="114">
        <v>5</v>
      </c>
      <c r="K58" s="114">
        <v>10</v>
      </c>
      <c r="L58" s="114">
        <v>3.5</v>
      </c>
      <c r="M58" s="114">
        <v>9</v>
      </c>
      <c r="N58" s="114"/>
      <c r="O58" s="115"/>
      <c r="P58" s="115">
        <v>12</v>
      </c>
      <c r="Q58" s="115">
        <v>10</v>
      </c>
      <c r="R58" s="115">
        <v>16</v>
      </c>
      <c r="S58" s="115">
        <v>8</v>
      </c>
      <c r="T58" s="115">
        <v>6</v>
      </c>
      <c r="U58" s="115"/>
      <c r="V58" s="115"/>
      <c r="W58" s="115">
        <v>5</v>
      </c>
      <c r="X58" s="115">
        <v>6</v>
      </c>
      <c r="Y58" s="115">
        <v>11</v>
      </c>
      <c r="Z58" s="115">
        <v>8</v>
      </c>
      <c r="AA58" s="115">
        <v>10</v>
      </c>
      <c r="AB58" s="115"/>
      <c r="AC58" s="115"/>
      <c r="AD58" s="115">
        <v>10</v>
      </c>
      <c r="AE58" s="115">
        <v>6</v>
      </c>
      <c r="AF58" s="115">
        <v>7</v>
      </c>
      <c r="AG58" s="135">
        <f t="shared" ref="AG58:AG61" si="6">SUM(B58:AF58)</f>
        <v>189.5</v>
      </c>
    </row>
    <row r="59" spans="1:33" s="60" customFormat="1">
      <c r="A59" s="128" t="s">
        <v>21</v>
      </c>
      <c r="B59" s="91"/>
      <c r="C59" s="91">
        <v>2</v>
      </c>
      <c r="D59" s="91">
        <v>1</v>
      </c>
      <c r="E59" s="91">
        <v>1</v>
      </c>
      <c r="F59" s="91">
        <v>2</v>
      </c>
      <c r="G59" s="114"/>
      <c r="H59" s="114"/>
      <c r="I59" s="114"/>
      <c r="J59" s="114"/>
      <c r="K59" s="114"/>
      <c r="L59" s="114">
        <v>0.5</v>
      </c>
      <c r="M59" s="114"/>
      <c r="N59" s="114"/>
      <c r="O59" s="115"/>
      <c r="P59" s="115"/>
      <c r="Q59" s="115"/>
      <c r="R59" s="115">
        <v>2</v>
      </c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35">
        <f t="shared" si="6"/>
        <v>8.5</v>
      </c>
    </row>
    <row r="60" spans="1:33" s="60" customFormat="1">
      <c r="A60" s="46" t="s">
        <v>25</v>
      </c>
      <c r="B60" s="91"/>
      <c r="C60" s="91"/>
      <c r="D60" s="91"/>
      <c r="E60" s="91"/>
      <c r="F60" s="91"/>
      <c r="G60" s="114"/>
      <c r="H60" s="114"/>
      <c r="I60" s="114"/>
      <c r="J60" s="114"/>
      <c r="K60" s="114"/>
      <c r="L60" s="114"/>
      <c r="M60" s="114"/>
      <c r="N60" s="114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35">
        <f t="shared" si="6"/>
        <v>0</v>
      </c>
    </row>
    <row r="61" spans="1:33">
      <c r="A61" s="45" t="s">
        <v>26</v>
      </c>
      <c r="B61" s="91"/>
      <c r="C61" s="91"/>
      <c r="D61" s="91"/>
      <c r="E61" s="91"/>
      <c r="F61" s="91"/>
      <c r="G61" s="114"/>
      <c r="H61" s="114"/>
      <c r="I61" s="114"/>
      <c r="J61" s="114"/>
      <c r="K61" s="114"/>
      <c r="L61" s="114"/>
      <c r="M61" s="114"/>
      <c r="N61" s="114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35">
        <f t="shared" si="6"/>
        <v>0</v>
      </c>
    </row>
    <row r="62" spans="1:33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36">
        <f>SUM(AG58)+SUM(AG60:AG61)</f>
        <v>189.5</v>
      </c>
    </row>
    <row r="63" spans="1:33">
      <c r="A63" s="129" t="s">
        <v>18</v>
      </c>
      <c r="B63" s="47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35">
        <f t="shared" ref="AG63" si="7">SUM(B63:AF63)</f>
        <v>0</v>
      </c>
    </row>
    <row r="64" spans="1:33" s="60" customFormat="1">
      <c r="A64" s="48" t="s">
        <v>19</v>
      </c>
      <c r="B64" s="91"/>
      <c r="C64" s="91">
        <v>0.3</v>
      </c>
      <c r="D64" s="91"/>
      <c r="E64" s="91">
        <v>0.2</v>
      </c>
      <c r="F64" s="114"/>
      <c r="G64" s="114"/>
      <c r="H64" s="114"/>
      <c r="I64" s="114">
        <v>0.1</v>
      </c>
      <c r="J64" s="114">
        <v>0.1</v>
      </c>
      <c r="K64" s="114">
        <v>0.2</v>
      </c>
      <c r="L64" s="114">
        <v>0.1</v>
      </c>
      <c r="M64" s="114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>
        <v>0.1</v>
      </c>
      <c r="AF64" s="115"/>
      <c r="AG64" s="135">
        <f>SUM(B64:AF64)</f>
        <v>1.0999999999999999</v>
      </c>
    </row>
    <row r="65" spans="1:33" s="60" customFormat="1">
      <c r="A65" s="46" t="s">
        <v>20</v>
      </c>
      <c r="B65" s="91"/>
      <c r="C65" s="91"/>
      <c r="D65" s="91"/>
      <c r="E65" s="91">
        <v>0.3</v>
      </c>
      <c r="F65" s="114"/>
      <c r="G65" s="114"/>
      <c r="H65" s="114"/>
      <c r="I65" s="114">
        <v>0.5</v>
      </c>
      <c r="J65" s="114">
        <v>0.9</v>
      </c>
      <c r="K65" s="114">
        <v>0.6</v>
      </c>
      <c r="L65" s="114">
        <v>1</v>
      </c>
      <c r="M65" s="114"/>
      <c r="N65" s="115"/>
      <c r="O65" s="115"/>
      <c r="P65" s="115"/>
      <c r="Q65" s="115">
        <v>0.2</v>
      </c>
      <c r="R65" s="115"/>
      <c r="S65" s="115"/>
      <c r="T65" s="115"/>
      <c r="U65" s="115"/>
      <c r="V65" s="115"/>
      <c r="W65" s="115">
        <v>0.4</v>
      </c>
      <c r="X65" s="115"/>
      <c r="Y65" s="115"/>
      <c r="Z65" s="115"/>
      <c r="AA65" s="115"/>
      <c r="AB65" s="115"/>
      <c r="AC65" s="115"/>
      <c r="AD65" s="115"/>
      <c r="AE65" s="115">
        <v>0.3</v>
      </c>
      <c r="AF65" s="115"/>
      <c r="AG65" s="135">
        <f t="shared" ref="AG65:AG69" si="8">SUM(B65:AF65)</f>
        <v>4.2</v>
      </c>
    </row>
    <row r="66" spans="1:33" s="60" customFormat="1">
      <c r="A66" s="130" t="s">
        <v>27</v>
      </c>
      <c r="B66" s="91"/>
      <c r="C66" s="91"/>
      <c r="D66" s="91">
        <v>0.2</v>
      </c>
      <c r="E66" s="91"/>
      <c r="F66" s="114"/>
      <c r="G66" s="114"/>
      <c r="H66" s="114"/>
      <c r="I66" s="114">
        <v>0.2</v>
      </c>
      <c r="J66" s="114">
        <v>0.1</v>
      </c>
      <c r="K66" s="114">
        <v>0.1</v>
      </c>
      <c r="L66" s="114"/>
      <c r="M66" s="114"/>
      <c r="N66" s="115"/>
      <c r="O66" s="115"/>
      <c r="P66" s="115"/>
      <c r="Q66" s="115"/>
      <c r="R66" s="115">
        <v>0.2</v>
      </c>
      <c r="S66" s="115"/>
      <c r="T66" s="115"/>
      <c r="U66" s="115"/>
      <c r="V66" s="115"/>
      <c r="W66" s="115">
        <v>0.1</v>
      </c>
      <c r="X66" s="115"/>
      <c r="Y66" s="115"/>
      <c r="Z66" s="115"/>
      <c r="AA66" s="115"/>
      <c r="AB66" s="115"/>
      <c r="AC66" s="115"/>
      <c r="AD66" s="115"/>
      <c r="AE66" s="115">
        <v>0.2</v>
      </c>
      <c r="AF66" s="115"/>
      <c r="AG66" s="135">
        <f t="shared" si="8"/>
        <v>1.1000000000000001</v>
      </c>
    </row>
    <row r="67" spans="1:33" s="60" customFormat="1">
      <c r="A67" s="48" t="s">
        <v>28</v>
      </c>
      <c r="B67" s="91"/>
      <c r="C67" s="91"/>
      <c r="D67" s="91"/>
      <c r="E67" s="91"/>
      <c r="F67" s="114"/>
      <c r="G67" s="114"/>
      <c r="H67" s="114"/>
      <c r="I67" s="114"/>
      <c r="J67" s="114"/>
      <c r="K67" s="114"/>
      <c r="L67" s="114">
        <v>0.4</v>
      </c>
      <c r="M67" s="114"/>
      <c r="N67" s="115"/>
      <c r="O67" s="115"/>
      <c r="P67" s="115">
        <v>0.2</v>
      </c>
      <c r="Q67" s="115">
        <v>0.1</v>
      </c>
      <c r="R67" s="115">
        <v>1</v>
      </c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>
        <v>0.2</v>
      </c>
      <c r="AE67" s="115"/>
      <c r="AF67" s="115"/>
      <c r="AG67" s="135">
        <f t="shared" si="8"/>
        <v>1.9000000000000001</v>
      </c>
    </row>
    <row r="68" spans="1:33" s="60" customFormat="1">
      <c r="A68" s="48" t="s">
        <v>39</v>
      </c>
      <c r="B68" s="91"/>
      <c r="C68" s="91"/>
      <c r="D68" s="91"/>
      <c r="E68" s="91"/>
      <c r="F68" s="114"/>
      <c r="G68" s="114"/>
      <c r="H68" s="114"/>
      <c r="I68" s="114">
        <v>0.1</v>
      </c>
      <c r="J68" s="114"/>
      <c r="K68" s="114">
        <v>0.5</v>
      </c>
      <c r="L68" s="114"/>
      <c r="M68" s="114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35">
        <f t="shared" si="8"/>
        <v>0.6</v>
      </c>
    </row>
    <row r="69" spans="1:33" s="60" customFormat="1">
      <c r="A69" s="48" t="s">
        <v>40</v>
      </c>
      <c r="B69" s="91"/>
      <c r="C69" s="91"/>
      <c r="D69" s="91"/>
      <c r="E69" s="91"/>
      <c r="F69" s="114"/>
      <c r="G69" s="114"/>
      <c r="H69" s="114"/>
      <c r="I69" s="114"/>
      <c r="J69" s="114"/>
      <c r="K69" s="114"/>
      <c r="L69" s="114"/>
      <c r="M69" s="114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35">
        <f t="shared" si="8"/>
        <v>0</v>
      </c>
    </row>
    <row r="70" spans="1:33">
      <c r="A70" s="137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38">
        <f>SUM(AG64:AG69)</f>
        <v>8.9</v>
      </c>
    </row>
    <row r="71" spans="1:33">
      <c r="A71" s="124" t="s">
        <v>14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35">
        <f t="shared" ref="AG71:AG76" si="9">SUM(B71:AF71)</f>
        <v>0</v>
      </c>
    </row>
    <row r="72" spans="1:33">
      <c r="A72" s="45" t="s">
        <v>15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35">
        <f t="shared" si="9"/>
        <v>0</v>
      </c>
    </row>
    <row r="73" spans="1:33">
      <c r="A73" s="45" t="s">
        <v>16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35">
        <f t="shared" si="9"/>
        <v>0</v>
      </c>
    </row>
    <row r="74" spans="1:33">
      <c r="A74" s="47" t="s">
        <v>17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35">
        <f t="shared" si="9"/>
        <v>0</v>
      </c>
    </row>
    <row r="75" spans="1:33">
      <c r="A75" s="49" t="s">
        <v>29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35">
        <f t="shared" si="9"/>
        <v>0</v>
      </c>
    </row>
    <row r="76" spans="1:33">
      <c r="A76" s="49" t="s">
        <v>30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35">
        <f t="shared" si="9"/>
        <v>0</v>
      </c>
    </row>
    <row r="77" spans="1:33" s="60" customFormat="1">
      <c r="A77" s="119" t="s">
        <v>68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35">
        <f>SUM(B77:AF77)</f>
        <v>0</v>
      </c>
    </row>
    <row r="78" spans="1:33" s="60" customFormat="1">
      <c r="A78" s="119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5"/>
    </row>
    <row r="79" spans="1:33" s="60" customFormat="1">
      <c r="A79" s="139" t="s">
        <v>49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 t="s">
        <v>50</v>
      </c>
      <c r="W79" s="139"/>
      <c r="X79" s="139"/>
      <c r="Y79" s="139"/>
      <c r="Z79" s="139"/>
      <c r="AA79" s="139"/>
      <c r="AB79" s="139"/>
      <c r="AC79" s="139"/>
      <c r="AD79" s="139"/>
      <c r="AE79" s="139"/>
      <c r="AF79" s="133"/>
    </row>
    <row r="80" spans="1:33" s="60" customFormat="1">
      <c r="A80" s="139" t="s">
        <v>51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 t="s">
        <v>52</v>
      </c>
      <c r="W80" s="139"/>
      <c r="X80" s="139"/>
      <c r="Y80" s="139"/>
      <c r="Z80" s="139"/>
      <c r="AA80" s="139"/>
      <c r="AB80" s="139"/>
      <c r="AC80" s="139"/>
      <c r="AD80" s="139"/>
      <c r="AE80" s="139"/>
      <c r="AF80" s="133"/>
    </row>
    <row r="81" spans="1:33" s="60" customFormat="1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3"/>
    </row>
    <row r="82" spans="1:33" s="60" customFormat="1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3"/>
    </row>
    <row r="83" spans="1:33">
      <c r="A83" s="239" t="s">
        <v>1</v>
      </c>
      <c r="B83" s="237" t="s">
        <v>91</v>
      </c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134" t="s">
        <v>36</v>
      </c>
    </row>
    <row r="84" spans="1:33">
      <c r="A84" s="240"/>
      <c r="B84" s="114">
        <v>1</v>
      </c>
      <c r="C84" s="114">
        <v>2</v>
      </c>
      <c r="D84" s="114">
        <v>3</v>
      </c>
      <c r="E84" s="114">
        <v>4</v>
      </c>
      <c r="F84" s="114">
        <v>5</v>
      </c>
      <c r="G84" s="114">
        <v>6</v>
      </c>
      <c r="H84" s="114">
        <v>7</v>
      </c>
      <c r="I84" s="114">
        <v>8</v>
      </c>
      <c r="J84" s="114">
        <v>9</v>
      </c>
      <c r="K84" s="114">
        <v>10</v>
      </c>
      <c r="L84" s="114">
        <v>11</v>
      </c>
      <c r="M84" s="114">
        <v>12</v>
      </c>
      <c r="N84" s="114">
        <v>13</v>
      </c>
      <c r="O84" s="114">
        <v>14</v>
      </c>
      <c r="P84" s="114">
        <v>15</v>
      </c>
      <c r="Q84" s="114">
        <v>16</v>
      </c>
      <c r="R84" s="114">
        <v>17</v>
      </c>
      <c r="S84" s="114">
        <v>18</v>
      </c>
      <c r="T84" s="114">
        <v>19</v>
      </c>
      <c r="U84" s="114">
        <v>20</v>
      </c>
      <c r="V84" s="114">
        <v>21</v>
      </c>
      <c r="W84" s="114">
        <v>22</v>
      </c>
      <c r="X84" s="114">
        <v>23</v>
      </c>
      <c r="Y84" s="114">
        <v>24</v>
      </c>
      <c r="Z84" s="114">
        <v>25</v>
      </c>
      <c r="AA84" s="114">
        <v>26</v>
      </c>
      <c r="AB84" s="114">
        <v>27</v>
      </c>
      <c r="AC84" s="114">
        <v>28</v>
      </c>
      <c r="AD84" s="114">
        <v>29</v>
      </c>
      <c r="AE84" s="114">
        <v>30</v>
      </c>
      <c r="AF84" s="114">
        <v>31</v>
      </c>
    </row>
    <row r="85" spans="1:33">
      <c r="A85" s="126" t="s">
        <v>23</v>
      </c>
      <c r="B85" s="91"/>
      <c r="C85" s="91"/>
      <c r="D85" s="91"/>
      <c r="E85" s="91"/>
      <c r="F85" s="114"/>
      <c r="G85" s="114"/>
      <c r="H85" s="114"/>
      <c r="I85" s="114"/>
      <c r="J85" s="114"/>
      <c r="K85" s="114"/>
      <c r="L85" s="114"/>
      <c r="M85" s="114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</row>
    <row r="86" spans="1:33" s="60" customFormat="1">
      <c r="A86" s="46" t="s">
        <v>38</v>
      </c>
      <c r="B86" s="91"/>
      <c r="C86" s="91">
        <v>8</v>
      </c>
      <c r="D86" s="91">
        <v>7</v>
      </c>
      <c r="E86" s="91">
        <v>6</v>
      </c>
      <c r="F86" s="114">
        <v>2</v>
      </c>
      <c r="G86" s="114"/>
      <c r="H86" s="114"/>
      <c r="I86" s="114">
        <v>3</v>
      </c>
      <c r="J86" s="114">
        <v>4</v>
      </c>
      <c r="K86" s="114">
        <v>3</v>
      </c>
      <c r="L86" s="114">
        <v>6</v>
      </c>
      <c r="M86" s="114">
        <v>8</v>
      </c>
      <c r="N86" s="115"/>
      <c r="O86" s="115"/>
      <c r="P86" s="115">
        <v>4</v>
      </c>
      <c r="Q86" s="115">
        <v>3</v>
      </c>
      <c r="R86" s="115">
        <v>3</v>
      </c>
      <c r="S86" s="115">
        <v>2</v>
      </c>
      <c r="T86" s="115"/>
      <c r="U86" s="115"/>
      <c r="V86" s="115"/>
      <c r="W86" s="115">
        <v>5</v>
      </c>
      <c r="X86" s="115">
        <v>1</v>
      </c>
      <c r="Y86" s="115">
        <v>4</v>
      </c>
      <c r="Z86" s="115">
        <v>3</v>
      </c>
      <c r="AA86" s="115">
        <v>2.5</v>
      </c>
      <c r="AB86" s="115"/>
      <c r="AC86" s="115"/>
      <c r="AD86" s="115">
        <v>2</v>
      </c>
      <c r="AE86" s="115">
        <v>3</v>
      </c>
      <c r="AF86" s="115">
        <v>3.5</v>
      </c>
      <c r="AG86" s="135">
        <f t="shared" ref="AG86:AG89" si="10">SUM(B86:AF86)</f>
        <v>83</v>
      </c>
    </row>
    <row r="87" spans="1:33" s="60" customFormat="1">
      <c r="A87" s="128" t="s">
        <v>21</v>
      </c>
      <c r="B87" s="91"/>
      <c r="C87" s="91">
        <v>1</v>
      </c>
      <c r="D87" s="91">
        <v>2</v>
      </c>
      <c r="E87" s="91">
        <v>2</v>
      </c>
      <c r="F87" s="114">
        <v>3</v>
      </c>
      <c r="G87" s="114"/>
      <c r="H87" s="114"/>
      <c r="I87" s="114"/>
      <c r="J87" s="114"/>
      <c r="K87" s="114"/>
      <c r="L87" s="114"/>
      <c r="M87" s="114"/>
      <c r="N87" s="115"/>
      <c r="O87" s="115"/>
      <c r="P87" s="115" t="s">
        <v>54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35">
        <f t="shared" si="10"/>
        <v>8</v>
      </c>
    </row>
    <row r="88" spans="1:33" s="60" customFormat="1">
      <c r="A88" s="46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35">
        <f t="shared" si="10"/>
        <v>0</v>
      </c>
    </row>
    <row r="89" spans="1:33">
      <c r="A89" s="45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>
        <v>0.3</v>
      </c>
      <c r="AE89" s="115"/>
      <c r="AF89" s="115"/>
      <c r="AG89" s="135">
        <f t="shared" si="10"/>
        <v>0.3</v>
      </c>
    </row>
    <row r="90" spans="1:33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36">
        <f>SUM(AG86)+SUM(AG88:AG89)</f>
        <v>83.3</v>
      </c>
    </row>
    <row r="91" spans="1:33">
      <c r="A91" s="129" t="s">
        <v>18</v>
      </c>
      <c r="B91" s="47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35">
        <f t="shared" ref="AG91" si="11">SUM(B91:AF91)</f>
        <v>0</v>
      </c>
    </row>
    <row r="92" spans="1:33" s="60" customFormat="1">
      <c r="A92" s="48" t="s">
        <v>19</v>
      </c>
      <c r="B92" s="91"/>
      <c r="C92" s="91"/>
      <c r="D92" s="91"/>
      <c r="E92" s="91"/>
      <c r="F92" s="114">
        <v>1</v>
      </c>
      <c r="G92" s="114"/>
      <c r="H92" s="114"/>
      <c r="I92" s="114">
        <v>0.1</v>
      </c>
      <c r="J92" s="114"/>
      <c r="K92" s="114"/>
      <c r="L92" s="114"/>
      <c r="M92" s="114"/>
      <c r="N92" s="115"/>
      <c r="O92" s="115"/>
      <c r="P92" s="115"/>
      <c r="Q92" s="115"/>
      <c r="R92" s="115"/>
      <c r="S92" s="115"/>
      <c r="T92" s="115"/>
      <c r="U92" s="115"/>
      <c r="V92" s="115"/>
      <c r="W92" s="115">
        <v>0.1</v>
      </c>
      <c r="X92" s="115"/>
      <c r="Y92" s="115"/>
      <c r="Z92" s="115"/>
      <c r="AA92" s="115"/>
      <c r="AB92" s="115"/>
      <c r="AC92" s="115"/>
      <c r="AD92" s="115"/>
      <c r="AE92" s="115"/>
      <c r="AF92" s="115"/>
      <c r="AG92" s="135">
        <f>SUM(B92:AF92)</f>
        <v>1.2000000000000002</v>
      </c>
    </row>
    <row r="93" spans="1:33" s="60" customFormat="1">
      <c r="A93" s="46" t="s">
        <v>20</v>
      </c>
      <c r="B93" s="91"/>
      <c r="C93" s="91"/>
      <c r="D93" s="91">
        <v>0.3</v>
      </c>
      <c r="E93" s="91"/>
      <c r="F93" s="114">
        <v>0.3</v>
      </c>
      <c r="G93" s="114"/>
      <c r="H93" s="114"/>
      <c r="I93" s="114">
        <v>0.3</v>
      </c>
      <c r="J93" s="114"/>
      <c r="K93" s="114">
        <v>0.2</v>
      </c>
      <c r="L93" s="114"/>
      <c r="M93" s="114"/>
      <c r="N93" s="115"/>
      <c r="O93" s="115"/>
      <c r="P93" s="115"/>
      <c r="Q93" s="115"/>
      <c r="R93" s="115">
        <v>0.3</v>
      </c>
      <c r="S93" s="115"/>
      <c r="T93" s="115"/>
      <c r="U93" s="115"/>
      <c r="V93" s="115"/>
      <c r="W93" s="115">
        <v>0.3</v>
      </c>
      <c r="X93" s="115"/>
      <c r="Y93" s="115"/>
      <c r="Z93" s="115"/>
      <c r="AA93" s="115">
        <v>0.2</v>
      </c>
      <c r="AB93" s="115"/>
      <c r="AC93" s="115"/>
      <c r="AD93" s="115"/>
      <c r="AE93" s="115">
        <v>0.2</v>
      </c>
      <c r="AF93" s="115">
        <v>0.2</v>
      </c>
      <c r="AG93" s="135">
        <f t="shared" ref="AG93:AG97" si="12">SUM(B93:AF93)</f>
        <v>2.3000000000000003</v>
      </c>
    </row>
    <row r="94" spans="1:33" s="60" customFormat="1">
      <c r="A94" s="130" t="s">
        <v>27</v>
      </c>
      <c r="B94" s="91"/>
      <c r="C94" s="91"/>
      <c r="D94" s="91"/>
      <c r="E94" s="91"/>
      <c r="F94" s="114"/>
      <c r="G94" s="114"/>
      <c r="H94" s="114"/>
      <c r="I94" s="114">
        <v>0.1</v>
      </c>
      <c r="J94" s="114"/>
      <c r="K94" s="114"/>
      <c r="L94" s="114"/>
      <c r="M94" s="114"/>
      <c r="N94" s="115"/>
      <c r="O94" s="115"/>
      <c r="P94" s="115"/>
      <c r="Q94" s="115"/>
      <c r="R94" s="115">
        <v>0.2</v>
      </c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>
        <v>0.2</v>
      </c>
      <c r="AF94" s="115"/>
      <c r="AG94" s="135">
        <f t="shared" si="12"/>
        <v>0.5</v>
      </c>
    </row>
    <row r="95" spans="1:33" s="60" customFormat="1">
      <c r="A95" s="48" t="s">
        <v>28</v>
      </c>
      <c r="B95" s="91"/>
      <c r="C95" s="91"/>
      <c r="D95" s="91"/>
      <c r="E95" s="91"/>
      <c r="F95" s="114">
        <v>0.1</v>
      </c>
      <c r="G95" s="114"/>
      <c r="H95" s="114"/>
      <c r="I95" s="114"/>
      <c r="J95" s="114"/>
      <c r="K95" s="114">
        <v>0.3</v>
      </c>
      <c r="L95" s="114"/>
      <c r="M95" s="114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>
        <v>0.2</v>
      </c>
      <c r="AE95" s="115"/>
      <c r="AF95" s="115"/>
      <c r="AG95" s="135">
        <f t="shared" si="12"/>
        <v>0.60000000000000009</v>
      </c>
    </row>
    <row r="96" spans="1:33" s="60" customFormat="1">
      <c r="A96" s="48" t="s">
        <v>39</v>
      </c>
      <c r="B96" s="91"/>
      <c r="C96" s="91"/>
      <c r="D96" s="91"/>
      <c r="E96" s="91"/>
      <c r="F96" s="114"/>
      <c r="G96" s="114"/>
      <c r="H96" s="114"/>
      <c r="I96" s="114">
        <v>0.1</v>
      </c>
      <c r="J96" s="114"/>
      <c r="K96" s="114">
        <v>0.5</v>
      </c>
      <c r="L96" s="114"/>
      <c r="M96" s="114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35">
        <f t="shared" si="12"/>
        <v>0.6</v>
      </c>
    </row>
    <row r="97" spans="1:33" s="60" customFormat="1">
      <c r="A97" s="48" t="s">
        <v>40</v>
      </c>
      <c r="B97" s="91"/>
      <c r="C97" s="91"/>
      <c r="D97" s="91"/>
      <c r="E97" s="91"/>
      <c r="F97" s="114"/>
      <c r="G97" s="114"/>
      <c r="H97" s="114"/>
      <c r="I97" s="114"/>
      <c r="J97" s="114"/>
      <c r="K97" s="114">
        <v>0.1</v>
      </c>
      <c r="L97" s="114"/>
      <c r="M97" s="114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35">
        <f t="shared" si="12"/>
        <v>0.1</v>
      </c>
    </row>
    <row r="98" spans="1:33">
      <c r="A98" s="137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38">
        <f>SUM(AG92:AG97)</f>
        <v>5.2999999999999989</v>
      </c>
    </row>
    <row r="99" spans="1:33">
      <c r="A99" s="124" t="s">
        <v>14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35">
        <f t="shared" ref="AG99:AG104" si="13">SUM(B99:AF99)</f>
        <v>0</v>
      </c>
    </row>
    <row r="100" spans="1:33">
      <c r="A100" s="45" t="s">
        <v>15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35">
        <f t="shared" si="13"/>
        <v>0</v>
      </c>
    </row>
    <row r="101" spans="1:33">
      <c r="A101" s="45" t="s">
        <v>16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35">
        <f t="shared" si="13"/>
        <v>0</v>
      </c>
    </row>
    <row r="102" spans="1:33">
      <c r="A102" s="47" t="s">
        <v>17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35">
        <f t="shared" si="13"/>
        <v>0</v>
      </c>
    </row>
    <row r="103" spans="1:33">
      <c r="A103" s="49" t="s">
        <v>29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35">
        <f t="shared" si="13"/>
        <v>0</v>
      </c>
    </row>
    <row r="104" spans="1:33">
      <c r="A104" s="49" t="s">
        <v>30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35">
        <f t="shared" si="13"/>
        <v>0</v>
      </c>
    </row>
    <row r="105" spans="1:33" s="60" customFormat="1">
      <c r="A105" s="119" t="s">
        <v>68</v>
      </c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35">
        <f>SUM(B105:AF105)</f>
        <v>0</v>
      </c>
    </row>
    <row r="106" spans="1:33">
      <c r="A106" s="139" t="s">
        <v>49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 t="s">
        <v>50</v>
      </c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2"/>
    </row>
    <row r="107" spans="1:33">
      <c r="A107" s="139" t="s">
        <v>51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 t="s">
        <v>52</v>
      </c>
      <c r="W107" s="139"/>
      <c r="X107" s="139"/>
      <c r="Y107" s="139"/>
      <c r="Z107" s="139"/>
      <c r="AA107" s="139"/>
      <c r="AB107" s="139"/>
      <c r="AC107" s="139"/>
      <c r="AD107" s="139"/>
      <c r="AE107" s="139"/>
    </row>
  </sheetData>
  <mergeCells count="9">
    <mergeCell ref="A1:AF1"/>
    <mergeCell ref="A2:A3"/>
    <mergeCell ref="B2:AF2"/>
    <mergeCell ref="A83:A84"/>
    <mergeCell ref="B83:AF83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8ABF-BC5F-4DCC-B07E-67635074DE3B}">
  <dimension ref="A1:BM107"/>
  <sheetViews>
    <sheetView zoomScale="90" zoomScaleNormal="90" workbookViewId="0">
      <selection activeCell="K113" sqref="K113"/>
    </sheetView>
  </sheetViews>
  <sheetFormatPr defaultRowHeight="14.4"/>
  <cols>
    <col min="1" max="1" width="23" customWidth="1"/>
    <col min="2" max="2" width="5.5546875" customWidth="1"/>
    <col min="3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92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/>
      <c r="C5" s="114"/>
      <c r="D5" s="114">
        <v>27</v>
      </c>
      <c r="E5" s="114">
        <v>20</v>
      </c>
      <c r="F5" s="114">
        <v>19</v>
      </c>
      <c r="G5" s="114">
        <v>25</v>
      </c>
      <c r="H5" s="114">
        <v>20</v>
      </c>
      <c r="I5" s="114"/>
      <c r="J5" s="114"/>
      <c r="K5" s="114">
        <v>21</v>
      </c>
      <c r="L5" s="114">
        <v>13</v>
      </c>
      <c r="M5" s="114"/>
      <c r="N5" s="199">
        <v>15</v>
      </c>
      <c r="O5" s="199">
        <v>20</v>
      </c>
      <c r="P5" s="199"/>
      <c r="Q5" s="199"/>
      <c r="R5" s="199">
        <v>30</v>
      </c>
      <c r="S5" s="199">
        <v>50</v>
      </c>
      <c r="T5" s="199">
        <v>20</v>
      </c>
      <c r="U5" s="199">
        <v>15</v>
      </c>
      <c r="V5" s="199">
        <v>20</v>
      </c>
      <c r="W5" s="199"/>
      <c r="X5" s="199"/>
      <c r="Y5" s="199">
        <v>15</v>
      </c>
      <c r="Z5" s="199">
        <v>15</v>
      </c>
      <c r="AA5" s="199">
        <v>16</v>
      </c>
      <c r="AB5" s="199">
        <v>10</v>
      </c>
      <c r="AC5" s="199">
        <v>20</v>
      </c>
      <c r="AD5" s="199"/>
      <c r="AE5" s="199"/>
      <c r="AF5" s="199"/>
      <c r="AG5" s="44">
        <f t="shared" ref="AG5:AG10" si="0">SUM(B5:AF5)</f>
        <v>391</v>
      </c>
      <c r="AH5" s="15"/>
    </row>
    <row r="6" spans="1:34" s="12" customFormat="1" ht="24.6">
      <c r="A6" s="118" t="s">
        <v>21</v>
      </c>
      <c r="B6" s="114"/>
      <c r="C6" s="114"/>
      <c r="D6" s="114">
        <v>10</v>
      </c>
      <c r="E6" s="114">
        <v>9</v>
      </c>
      <c r="F6" s="114">
        <v>9</v>
      </c>
      <c r="G6" s="114">
        <v>7</v>
      </c>
      <c r="H6" s="114">
        <v>5</v>
      </c>
      <c r="I6" s="114"/>
      <c r="J6" s="114"/>
      <c r="K6" s="114">
        <v>7</v>
      </c>
      <c r="L6" s="114">
        <v>3</v>
      </c>
      <c r="M6" s="114"/>
      <c r="N6" s="199">
        <v>2</v>
      </c>
      <c r="O6" s="199">
        <v>5</v>
      </c>
      <c r="P6" s="199"/>
      <c r="Q6" s="199"/>
      <c r="R6" s="199">
        <v>10</v>
      </c>
      <c r="S6" s="199">
        <v>12</v>
      </c>
      <c r="T6" s="199">
        <v>6</v>
      </c>
      <c r="U6" s="199">
        <v>3</v>
      </c>
      <c r="V6" s="199">
        <v>4</v>
      </c>
      <c r="W6" s="199"/>
      <c r="X6" s="199"/>
      <c r="Y6" s="199">
        <v>5</v>
      </c>
      <c r="Z6" s="199">
        <v>5</v>
      </c>
      <c r="AA6" s="199">
        <v>4</v>
      </c>
      <c r="AB6" s="199">
        <v>3</v>
      </c>
      <c r="AC6" s="199">
        <v>5</v>
      </c>
      <c r="AD6" s="199"/>
      <c r="AE6" s="199"/>
      <c r="AF6" s="199"/>
      <c r="AG6" s="44">
        <f t="shared" si="0"/>
        <v>114</v>
      </c>
      <c r="AH6" s="15"/>
    </row>
    <row r="7" spans="1:34" s="12" customFormat="1" ht="24.6">
      <c r="A7" s="14" t="s">
        <v>25</v>
      </c>
      <c r="B7" s="91"/>
      <c r="C7" s="91"/>
      <c r="D7" s="91">
        <v>1</v>
      </c>
      <c r="E7" s="91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44">
        <f t="shared" si="0"/>
        <v>1</v>
      </c>
      <c r="AH7" s="15"/>
    </row>
    <row r="8" spans="1:34" ht="24.6">
      <c r="A8" s="6" t="s">
        <v>26</v>
      </c>
      <c r="B8" s="91"/>
      <c r="C8" s="91"/>
      <c r="D8" s="91"/>
      <c r="E8" s="91"/>
      <c r="F8" s="114"/>
      <c r="G8" s="114"/>
      <c r="H8" s="114"/>
      <c r="I8" s="114"/>
      <c r="J8" s="114"/>
      <c r="K8" s="114"/>
      <c r="L8" s="114"/>
      <c r="M8" s="114">
        <v>0.5</v>
      </c>
      <c r="N8" s="115"/>
      <c r="O8" s="115"/>
      <c r="P8" s="115"/>
      <c r="Q8" s="115"/>
      <c r="R8" s="115"/>
      <c r="S8" s="115"/>
      <c r="T8" s="115"/>
      <c r="U8" s="115">
        <v>3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44">
        <f t="shared" si="0"/>
        <v>3.5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395.5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/>
      <c r="C11" s="114"/>
      <c r="D11" s="114">
        <v>0.3</v>
      </c>
      <c r="E11" s="114">
        <v>0.5</v>
      </c>
      <c r="F11" s="114">
        <v>0.1</v>
      </c>
      <c r="G11" s="114">
        <v>0.5</v>
      </c>
      <c r="H11" s="114"/>
      <c r="I11" s="114"/>
      <c r="J11" s="114"/>
      <c r="K11" s="114">
        <v>0.5</v>
      </c>
      <c r="L11" s="114">
        <v>0.9</v>
      </c>
      <c r="M11" s="114"/>
      <c r="N11" s="199">
        <v>0.5</v>
      </c>
      <c r="O11" s="199">
        <v>0.8</v>
      </c>
      <c r="P11" s="199"/>
      <c r="Q11" s="199"/>
      <c r="R11" s="199">
        <v>0.1</v>
      </c>
      <c r="S11" s="199">
        <v>0.1</v>
      </c>
      <c r="T11" s="199">
        <v>3</v>
      </c>
      <c r="U11" s="199">
        <v>1.5</v>
      </c>
      <c r="V11" s="199">
        <v>0.3</v>
      </c>
      <c r="W11" s="199"/>
      <c r="X11" s="199"/>
      <c r="Y11" s="199">
        <v>0.5</v>
      </c>
      <c r="Z11" s="199"/>
      <c r="AA11" s="199">
        <v>0.5</v>
      </c>
      <c r="AB11" s="199">
        <v>0.3</v>
      </c>
      <c r="AC11" s="199">
        <v>0.5</v>
      </c>
      <c r="AD11" s="199"/>
      <c r="AE11" s="199"/>
      <c r="AF11" s="199"/>
      <c r="AG11" s="44">
        <f>SUM(B11:AF11)</f>
        <v>10.9</v>
      </c>
      <c r="AH11" s="15"/>
    </row>
    <row r="12" spans="1:34" s="12" customFormat="1" ht="24.6">
      <c r="A12" s="14" t="s">
        <v>20</v>
      </c>
      <c r="B12" s="114"/>
      <c r="C12" s="114"/>
      <c r="D12" s="114">
        <v>3</v>
      </c>
      <c r="E12" s="114">
        <v>4</v>
      </c>
      <c r="F12" s="114">
        <v>1</v>
      </c>
      <c r="G12" s="114">
        <v>2</v>
      </c>
      <c r="H12" s="114">
        <v>3</v>
      </c>
      <c r="I12" s="114"/>
      <c r="J12" s="114"/>
      <c r="K12" s="114">
        <v>3</v>
      </c>
      <c r="L12" s="114">
        <v>4</v>
      </c>
      <c r="M12" s="114"/>
      <c r="N12" s="199">
        <v>3</v>
      </c>
      <c r="O12" s="199">
        <v>2.5</v>
      </c>
      <c r="P12" s="199"/>
      <c r="Q12" s="199"/>
      <c r="R12" s="199">
        <v>10</v>
      </c>
      <c r="S12" s="199">
        <v>12</v>
      </c>
      <c r="T12" s="199">
        <v>5</v>
      </c>
      <c r="U12" s="199">
        <v>6.5</v>
      </c>
      <c r="V12" s="199">
        <v>3</v>
      </c>
      <c r="W12" s="199"/>
      <c r="X12" s="199"/>
      <c r="Y12" s="199">
        <v>3</v>
      </c>
      <c r="Z12" s="199">
        <v>1</v>
      </c>
      <c r="AA12" s="199">
        <v>2</v>
      </c>
      <c r="AB12" s="199">
        <v>2</v>
      </c>
      <c r="AC12" s="199">
        <v>0.1</v>
      </c>
      <c r="AD12" s="199"/>
      <c r="AE12" s="199"/>
      <c r="AF12" s="199"/>
      <c r="AG12" s="44">
        <f t="shared" ref="AG12:AG23" si="1">SUM(B12:AF12)</f>
        <v>70.099999999999994</v>
      </c>
      <c r="AH12" s="15"/>
    </row>
    <row r="13" spans="1:34" s="12" customFormat="1" ht="24.6">
      <c r="A13" s="39" t="s">
        <v>27</v>
      </c>
      <c r="B13" s="114"/>
      <c r="C13" s="114"/>
      <c r="D13" s="114">
        <v>0.3</v>
      </c>
      <c r="E13" s="114">
        <v>0.5</v>
      </c>
      <c r="F13" s="114">
        <v>1</v>
      </c>
      <c r="G13" s="114">
        <v>1</v>
      </c>
      <c r="H13" s="114">
        <v>1</v>
      </c>
      <c r="I13" s="114"/>
      <c r="J13" s="114"/>
      <c r="K13" s="114">
        <v>1</v>
      </c>
      <c r="L13" s="114">
        <v>1</v>
      </c>
      <c r="M13" s="114"/>
      <c r="N13" s="199">
        <v>1</v>
      </c>
      <c r="O13" s="199">
        <v>1.5</v>
      </c>
      <c r="P13" s="199"/>
      <c r="Q13" s="199"/>
      <c r="R13" s="199"/>
      <c r="S13" s="199">
        <v>1</v>
      </c>
      <c r="T13" s="199">
        <v>2</v>
      </c>
      <c r="U13" s="199">
        <v>1</v>
      </c>
      <c r="V13" s="199">
        <v>1</v>
      </c>
      <c r="W13" s="199"/>
      <c r="X13" s="199"/>
      <c r="Y13" s="199">
        <v>1</v>
      </c>
      <c r="Z13" s="199">
        <v>0.5</v>
      </c>
      <c r="AA13" s="199">
        <v>1</v>
      </c>
      <c r="AB13" s="199">
        <v>0.7</v>
      </c>
      <c r="AC13" s="199">
        <v>1</v>
      </c>
      <c r="AD13" s="199"/>
      <c r="AE13" s="199"/>
      <c r="AF13" s="199"/>
      <c r="AG13" s="44">
        <f t="shared" si="1"/>
        <v>17.5</v>
      </c>
      <c r="AH13" s="15"/>
    </row>
    <row r="14" spans="1:34" s="12" customFormat="1" ht="24.6">
      <c r="A14" s="13" t="s">
        <v>28</v>
      </c>
      <c r="B14" s="114"/>
      <c r="C14" s="114"/>
      <c r="D14" s="114"/>
      <c r="E14" s="114">
        <v>0.8</v>
      </c>
      <c r="F14" s="114">
        <v>0.9</v>
      </c>
      <c r="G14" s="114">
        <v>0.8</v>
      </c>
      <c r="H14" s="114">
        <v>2</v>
      </c>
      <c r="I14" s="114"/>
      <c r="J14" s="114"/>
      <c r="K14" s="114">
        <v>0.3</v>
      </c>
      <c r="L14" s="114">
        <v>0.4</v>
      </c>
      <c r="M14" s="114"/>
      <c r="N14" s="199">
        <v>0.8</v>
      </c>
      <c r="O14" s="199">
        <v>0.7</v>
      </c>
      <c r="P14" s="199"/>
      <c r="Q14" s="199"/>
      <c r="R14" s="199"/>
      <c r="S14" s="199"/>
      <c r="T14" s="199">
        <v>3</v>
      </c>
      <c r="U14" s="199">
        <v>3.5</v>
      </c>
      <c r="V14" s="199">
        <v>0.9</v>
      </c>
      <c r="W14" s="199"/>
      <c r="X14" s="199"/>
      <c r="Y14" s="199">
        <v>1</v>
      </c>
      <c r="Z14" s="199"/>
      <c r="AA14" s="199">
        <v>1</v>
      </c>
      <c r="AB14" s="199">
        <v>0.4</v>
      </c>
      <c r="AC14" s="199">
        <v>0.5</v>
      </c>
      <c r="AD14" s="199"/>
      <c r="AE14" s="199"/>
      <c r="AF14" s="199"/>
      <c r="AG14" s="44">
        <f t="shared" si="1"/>
        <v>17</v>
      </c>
      <c r="AH14" s="15"/>
    </row>
    <row r="15" spans="1:34" s="12" customFormat="1" ht="24.6">
      <c r="A15" s="47" t="s">
        <v>146</v>
      </c>
      <c r="B15" s="114"/>
      <c r="C15" s="114"/>
      <c r="D15" s="114"/>
      <c r="E15" s="114">
        <v>0.2</v>
      </c>
      <c r="F15" s="114"/>
      <c r="G15" s="114"/>
      <c r="H15" s="114"/>
      <c r="I15" s="114"/>
      <c r="J15" s="114"/>
      <c r="K15" s="114">
        <v>0.3</v>
      </c>
      <c r="L15" s="114"/>
      <c r="M15" s="114"/>
      <c r="N15" s="199">
        <v>0.5</v>
      </c>
      <c r="O15" s="199"/>
      <c r="P15" s="199"/>
      <c r="Q15" s="199"/>
      <c r="R15" s="199">
        <v>0.3</v>
      </c>
      <c r="S15" s="199"/>
      <c r="T15" s="199">
        <v>0.9</v>
      </c>
      <c r="U15" s="199">
        <v>0.3</v>
      </c>
      <c r="V15" s="199">
        <v>0.3</v>
      </c>
      <c r="W15" s="199"/>
      <c r="X15" s="199"/>
      <c r="Y15" s="199">
        <v>0.3</v>
      </c>
      <c r="Z15" s="199">
        <v>0.1</v>
      </c>
      <c r="AA15" s="199">
        <v>0.3</v>
      </c>
      <c r="AB15" s="199">
        <v>0.3</v>
      </c>
      <c r="AC15" s="199">
        <v>0.4</v>
      </c>
      <c r="AD15" s="199"/>
      <c r="AE15" s="199"/>
      <c r="AF15" s="199"/>
      <c r="AG15" s="44">
        <f t="shared" si="1"/>
        <v>4.1999999999999993</v>
      </c>
      <c r="AH15" s="15"/>
    </row>
    <row r="16" spans="1:34" s="12" customFormat="1" ht="24.6">
      <c r="A16" s="13" t="s">
        <v>40</v>
      </c>
      <c r="B16" s="114"/>
      <c r="C16" s="114"/>
      <c r="D16" s="114"/>
      <c r="E16" s="114">
        <v>0.2</v>
      </c>
      <c r="F16" s="114"/>
      <c r="G16" s="114"/>
      <c r="H16" s="114"/>
      <c r="I16" s="114"/>
      <c r="J16" s="114"/>
      <c r="K16" s="114">
        <v>0.2</v>
      </c>
      <c r="L16" s="114"/>
      <c r="M16" s="114"/>
      <c r="N16" s="199">
        <v>0.5</v>
      </c>
      <c r="O16" s="199"/>
      <c r="P16" s="199"/>
      <c r="Q16" s="199"/>
      <c r="R16" s="199"/>
      <c r="S16" s="199"/>
      <c r="T16" s="199">
        <v>0.5</v>
      </c>
      <c r="U16" s="199">
        <v>0.3</v>
      </c>
      <c r="V16" s="199">
        <v>0.1</v>
      </c>
      <c r="W16" s="199"/>
      <c r="X16" s="199"/>
      <c r="Y16" s="199">
        <v>0.1</v>
      </c>
      <c r="Z16" s="199"/>
      <c r="AA16" s="199">
        <v>0.1</v>
      </c>
      <c r="AB16" s="199">
        <v>0.1</v>
      </c>
      <c r="AC16" s="199">
        <v>0.2</v>
      </c>
      <c r="AD16" s="199"/>
      <c r="AE16" s="199"/>
      <c r="AF16" s="199"/>
      <c r="AG16" s="44">
        <f t="shared" si="1"/>
        <v>2.3000000000000003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122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4.6">
      <c r="A19" s="6" t="s">
        <v>15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200"/>
      <c r="O19" s="200"/>
      <c r="P19" s="200"/>
      <c r="Q19" s="200"/>
      <c r="R19" s="200"/>
      <c r="S19" s="200"/>
      <c r="T19" s="200"/>
      <c r="U19" s="200">
        <v>0.5</v>
      </c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44">
        <f t="shared" si="1"/>
        <v>0.5</v>
      </c>
    </row>
    <row r="20" spans="1:34" ht="24.6">
      <c r="A20" s="201" t="s">
        <v>147</v>
      </c>
      <c r="B20" s="114"/>
      <c r="C20" s="114"/>
      <c r="D20" s="114">
        <v>0.8</v>
      </c>
      <c r="E20" s="114"/>
      <c r="F20" s="114"/>
      <c r="G20" s="114"/>
      <c r="H20" s="114"/>
      <c r="I20" s="114"/>
      <c r="J20" s="114"/>
      <c r="K20" s="114"/>
      <c r="L20" s="114"/>
      <c r="M20" s="114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44">
        <f t="shared" si="1"/>
        <v>0.8</v>
      </c>
    </row>
    <row r="21" spans="1:34" ht="24.6">
      <c r="A21" s="7" t="s">
        <v>17</v>
      </c>
      <c r="B21" s="114"/>
      <c r="C21" s="114"/>
      <c r="D21" s="114"/>
      <c r="E21" s="114">
        <v>0.7</v>
      </c>
      <c r="F21" s="114"/>
      <c r="G21" s="114"/>
      <c r="H21" s="114"/>
      <c r="I21" s="114"/>
      <c r="J21" s="114"/>
      <c r="K21" s="114"/>
      <c r="L21" s="114"/>
      <c r="M21" s="114"/>
      <c r="N21" s="200"/>
      <c r="O21" s="200"/>
      <c r="P21" s="200"/>
      <c r="Q21" s="200"/>
      <c r="R21" s="200"/>
      <c r="S21" s="200"/>
      <c r="T21" s="200">
        <v>0.5</v>
      </c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44">
        <f t="shared" si="1"/>
        <v>1.2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/>
      <c r="D24" s="114"/>
      <c r="E24" s="114">
        <v>40</v>
      </c>
      <c r="F24" s="114">
        <v>30</v>
      </c>
      <c r="G24" s="114">
        <v>10</v>
      </c>
      <c r="H24" s="114">
        <v>30</v>
      </c>
      <c r="I24" s="114"/>
      <c r="J24" s="114"/>
      <c r="K24" s="114">
        <v>50</v>
      </c>
      <c r="L24" s="114">
        <v>40</v>
      </c>
      <c r="M24" s="114"/>
      <c r="N24" s="199">
        <v>50</v>
      </c>
      <c r="O24" s="199">
        <v>30</v>
      </c>
      <c r="P24" s="199"/>
      <c r="Q24" s="199"/>
      <c r="R24" s="199"/>
      <c r="S24" s="199"/>
      <c r="T24" s="199">
        <v>5</v>
      </c>
      <c r="U24" s="199">
        <v>10</v>
      </c>
      <c r="V24" s="199"/>
      <c r="W24" s="199"/>
      <c r="X24" s="199"/>
      <c r="Y24" s="199">
        <v>50</v>
      </c>
      <c r="Z24" s="199"/>
      <c r="AA24" s="199"/>
      <c r="AB24" s="199"/>
      <c r="AC24" s="199"/>
      <c r="AD24" s="42"/>
      <c r="AE24" s="42"/>
      <c r="AF24" s="42"/>
      <c r="AG24" s="44">
        <f>SUM(B24:AF24)</f>
        <v>345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115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/>
      <c r="C31" s="114"/>
      <c r="D31" s="114">
        <v>5</v>
      </c>
      <c r="E31" s="114">
        <v>7</v>
      </c>
      <c r="F31" s="114">
        <v>1</v>
      </c>
      <c r="G31" s="114">
        <v>2</v>
      </c>
      <c r="H31" s="114">
        <v>0.9</v>
      </c>
      <c r="I31" s="114"/>
      <c r="J31" s="114"/>
      <c r="K31" s="114">
        <v>1</v>
      </c>
      <c r="L31" s="114">
        <v>1</v>
      </c>
      <c r="M31" s="114"/>
      <c r="N31" s="199">
        <v>1</v>
      </c>
      <c r="O31" s="199">
        <v>1</v>
      </c>
      <c r="P31" s="199"/>
      <c r="Q31" s="199"/>
      <c r="R31" s="199">
        <v>1</v>
      </c>
      <c r="S31" s="199">
        <v>1</v>
      </c>
      <c r="T31" s="199">
        <v>1</v>
      </c>
      <c r="U31" s="199">
        <v>1</v>
      </c>
      <c r="V31" s="199">
        <v>10</v>
      </c>
      <c r="W31" s="199"/>
      <c r="X31" s="199"/>
      <c r="Y31" s="199">
        <v>5</v>
      </c>
      <c r="Z31" s="199">
        <v>4</v>
      </c>
      <c r="AA31" s="199">
        <v>3</v>
      </c>
      <c r="AB31" s="199">
        <v>5</v>
      </c>
      <c r="AC31" s="199">
        <v>9</v>
      </c>
      <c r="AD31" s="199"/>
      <c r="AE31" s="115"/>
      <c r="AF31" s="115"/>
      <c r="AG31" s="44">
        <f t="shared" ref="AG31:AG36" si="2">SUM(B31:AF31)</f>
        <v>59.9</v>
      </c>
      <c r="AH31" s="15"/>
    </row>
    <row r="32" spans="1:34" s="12" customFormat="1" ht="24.6">
      <c r="A32" s="118" t="s">
        <v>21</v>
      </c>
      <c r="B32" s="91"/>
      <c r="C32" s="91"/>
      <c r="D32" s="91"/>
      <c r="E32" s="91"/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59.9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si="2"/>
        <v>0</v>
      </c>
      <c r="AH36" s="16"/>
    </row>
    <row r="37" spans="1:34" s="12" customFormat="1" ht="24.6">
      <c r="A37" s="13" t="s">
        <v>19</v>
      </c>
      <c r="B37" s="91"/>
      <c r="C37" s="91"/>
      <c r="D37" s="91"/>
      <c r="E37" s="91"/>
      <c r="F37" s="114"/>
      <c r="G37" s="114"/>
      <c r="H37" s="114"/>
      <c r="I37" s="114"/>
      <c r="J37" s="114"/>
      <c r="K37" s="114"/>
      <c r="L37" s="114"/>
      <c r="M37" s="114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44">
        <f>SUM(B37:AF37)</f>
        <v>0</v>
      </c>
      <c r="AH37" s="15"/>
    </row>
    <row r="38" spans="1:34" s="12" customFormat="1" ht="24.6">
      <c r="A38" s="14" t="s">
        <v>20</v>
      </c>
      <c r="B38" s="114"/>
      <c r="C38" s="114"/>
      <c r="D38" s="114"/>
      <c r="E38" s="114"/>
      <c r="F38" s="114">
        <v>1</v>
      </c>
      <c r="G38" s="114">
        <v>1</v>
      </c>
      <c r="H38" s="114"/>
      <c r="I38" s="114"/>
      <c r="J38" s="114"/>
      <c r="K38" s="114">
        <v>1</v>
      </c>
      <c r="L38" s="114">
        <v>2</v>
      </c>
      <c r="M38" s="114"/>
      <c r="N38" s="199">
        <v>1</v>
      </c>
      <c r="O38" s="199">
        <v>9</v>
      </c>
      <c r="P38" s="199"/>
      <c r="Q38" s="199"/>
      <c r="R38" s="199"/>
      <c r="S38" s="199"/>
      <c r="T38" s="199"/>
      <c r="U38" s="199"/>
      <c r="V38" s="199">
        <v>0.5</v>
      </c>
      <c r="W38" s="199"/>
      <c r="X38" s="199"/>
      <c r="Y38" s="199">
        <v>0.5</v>
      </c>
      <c r="Z38" s="199"/>
      <c r="AA38" s="199">
        <v>1.3</v>
      </c>
      <c r="AB38" s="199"/>
      <c r="AC38" s="199"/>
      <c r="AD38" s="199"/>
      <c r="AE38" s="199"/>
      <c r="AF38" s="115"/>
      <c r="AG38" s="44">
        <f t="shared" ref="AG38:AG49" si="3">SUM(B38:AF38)</f>
        <v>17.3</v>
      </c>
      <c r="AH38" s="15"/>
    </row>
    <row r="39" spans="1:34" s="12" customFormat="1" ht="24.6">
      <c r="A39" s="39" t="s">
        <v>27</v>
      </c>
      <c r="B39" s="91"/>
      <c r="C39" s="91"/>
      <c r="D39" s="91"/>
      <c r="E39" s="91"/>
      <c r="F39" s="114"/>
      <c r="G39" s="114"/>
      <c r="H39" s="114"/>
      <c r="I39" s="114"/>
      <c r="J39" s="114"/>
      <c r="K39" s="114"/>
      <c r="L39" s="114"/>
      <c r="M39" s="114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44">
        <f t="shared" si="3"/>
        <v>0</v>
      </c>
      <c r="AH39" s="15"/>
    </row>
    <row r="40" spans="1:34" s="12" customFormat="1" ht="24.6">
      <c r="A40" s="13" t="s">
        <v>28</v>
      </c>
      <c r="B40" s="91"/>
      <c r="C40" s="91"/>
      <c r="D40" s="91"/>
      <c r="E40" s="91"/>
      <c r="F40" s="114"/>
      <c r="G40" s="114"/>
      <c r="H40" s="114"/>
      <c r="I40" s="114"/>
      <c r="J40" s="114"/>
      <c r="K40" s="114"/>
      <c r="L40" s="114"/>
      <c r="M40" s="114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44">
        <f t="shared" si="3"/>
        <v>0</v>
      </c>
      <c r="AH40" s="15"/>
    </row>
    <row r="41" spans="1:34" s="12" customFormat="1" ht="24.6">
      <c r="A41" s="13" t="s">
        <v>39</v>
      </c>
      <c r="B41" s="91"/>
      <c r="C41" s="91"/>
      <c r="D41" s="91"/>
      <c r="E41" s="91"/>
      <c r="F41" s="114"/>
      <c r="G41" s="114"/>
      <c r="H41" s="114"/>
      <c r="I41" s="114"/>
      <c r="J41" s="114"/>
      <c r="K41" s="114"/>
      <c r="L41" s="114"/>
      <c r="M41" s="11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44">
        <f t="shared" si="3"/>
        <v>0</v>
      </c>
      <c r="AH41" s="15"/>
    </row>
    <row r="42" spans="1:34" s="12" customFormat="1" ht="24.6">
      <c r="A42" s="13" t="s">
        <v>40</v>
      </c>
      <c r="B42" s="91"/>
      <c r="C42" s="91"/>
      <c r="D42" s="91"/>
      <c r="E42" s="91"/>
      <c r="F42" s="114"/>
      <c r="G42" s="114"/>
      <c r="H42" s="114"/>
      <c r="I42" s="114"/>
      <c r="J42" s="114"/>
      <c r="K42" s="114"/>
      <c r="L42" s="114"/>
      <c r="M42" s="114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44">
        <f t="shared" si="3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17.3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si="3"/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3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3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3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3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3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114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/>
      <c r="C58" s="114"/>
      <c r="D58" s="114">
        <v>15</v>
      </c>
      <c r="E58" s="114">
        <v>10</v>
      </c>
      <c r="F58" s="114">
        <v>8</v>
      </c>
      <c r="G58" s="114">
        <v>13</v>
      </c>
      <c r="H58" s="114">
        <v>9</v>
      </c>
      <c r="I58" s="114"/>
      <c r="J58" s="114"/>
      <c r="K58" s="114">
        <v>20</v>
      </c>
      <c r="L58" s="114">
        <v>10</v>
      </c>
      <c r="M58" s="114"/>
      <c r="N58" s="199">
        <v>8</v>
      </c>
      <c r="O58" s="199">
        <v>12</v>
      </c>
      <c r="P58" s="199"/>
      <c r="Q58" s="199"/>
      <c r="R58" s="199">
        <v>8</v>
      </c>
      <c r="S58" s="199"/>
      <c r="T58" s="199">
        <v>12</v>
      </c>
      <c r="U58" s="199">
        <v>15</v>
      </c>
      <c r="V58" s="199">
        <v>12</v>
      </c>
      <c r="W58" s="199"/>
      <c r="X58" s="199"/>
      <c r="Y58" s="199">
        <v>18</v>
      </c>
      <c r="Z58" s="199">
        <v>14</v>
      </c>
      <c r="AA58" s="199">
        <v>8</v>
      </c>
      <c r="AB58" s="199">
        <v>10</v>
      </c>
      <c r="AC58" s="199">
        <v>6</v>
      </c>
      <c r="AD58" s="199"/>
      <c r="AE58" s="115"/>
      <c r="AF58" s="115"/>
      <c r="AG58" s="44">
        <f t="shared" ref="AG58:AG63" si="4">SUM(B58:AF58)</f>
        <v>208</v>
      </c>
      <c r="AH58" s="15"/>
    </row>
    <row r="59" spans="1:34" s="12" customFormat="1" ht="24.6">
      <c r="A59" s="118" t="s">
        <v>21</v>
      </c>
      <c r="B59" s="91">
        <v>1</v>
      </c>
      <c r="C59" s="91"/>
      <c r="D59" s="91"/>
      <c r="E59" s="91"/>
      <c r="F59" s="114">
        <v>1</v>
      </c>
      <c r="G59" s="114"/>
      <c r="H59" s="114"/>
      <c r="I59" s="114">
        <v>2</v>
      </c>
      <c r="J59" s="114"/>
      <c r="K59" s="114"/>
      <c r="L59" s="114"/>
      <c r="M59" s="114">
        <v>1</v>
      </c>
      <c r="N59" s="115"/>
      <c r="O59" s="115"/>
      <c r="P59" s="115">
        <v>2</v>
      </c>
      <c r="Q59" s="115">
        <v>2</v>
      </c>
      <c r="R59" s="115"/>
      <c r="S59" s="115"/>
      <c r="T59" s="115"/>
      <c r="U59" s="115">
        <v>3</v>
      </c>
      <c r="V59" s="115">
        <v>3</v>
      </c>
      <c r="W59" s="115">
        <v>2</v>
      </c>
      <c r="X59" s="115">
        <v>2</v>
      </c>
      <c r="Y59" s="115"/>
      <c r="Z59" s="115"/>
      <c r="AA59" s="115"/>
      <c r="AB59" s="115"/>
      <c r="AC59" s="115">
        <v>1</v>
      </c>
      <c r="AD59" s="115">
        <v>1</v>
      </c>
      <c r="AE59" s="115"/>
      <c r="AF59" s="115"/>
      <c r="AG59" s="44">
        <f t="shared" si="4"/>
        <v>21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4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91"/>
      <c r="G61" s="114"/>
      <c r="H61" s="114"/>
      <c r="I61" s="114"/>
      <c r="J61" s="114"/>
      <c r="K61" s="114"/>
      <c r="L61" s="114"/>
      <c r="M61" s="114"/>
      <c r="N61" s="114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4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208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si="4"/>
        <v>0</v>
      </c>
      <c r="AH63" s="16"/>
    </row>
    <row r="64" spans="1:34" s="12" customFormat="1" ht="24.6">
      <c r="A64" s="13" t="s">
        <v>19</v>
      </c>
      <c r="B64" s="114"/>
      <c r="C64" s="114"/>
      <c r="D64" s="114">
        <v>0.1</v>
      </c>
      <c r="E64" s="114"/>
      <c r="F64" s="114">
        <v>0.1</v>
      </c>
      <c r="G64" s="114"/>
      <c r="H64" s="114"/>
      <c r="I64" s="114"/>
      <c r="J64" s="114"/>
      <c r="K64" s="114">
        <v>0.3</v>
      </c>
      <c r="L64" s="114"/>
      <c r="M64" s="114"/>
      <c r="N64" s="199"/>
      <c r="O64" s="199"/>
      <c r="P64" s="199"/>
      <c r="Q64" s="199"/>
      <c r="R64" s="199"/>
      <c r="S64" s="199"/>
      <c r="T64" s="199">
        <v>0.3</v>
      </c>
      <c r="U64" s="199">
        <v>0.2</v>
      </c>
      <c r="V64" s="199"/>
      <c r="W64" s="199"/>
      <c r="X64" s="199"/>
      <c r="Y64" s="199">
        <v>0.2</v>
      </c>
      <c r="Z64" s="199"/>
      <c r="AA64" s="199"/>
      <c r="AB64" s="199"/>
      <c r="AC64" s="199"/>
      <c r="AD64" s="199"/>
      <c r="AE64" s="115"/>
      <c r="AF64" s="115"/>
      <c r="AG64" s="44">
        <f>SUM(B64:AF64)</f>
        <v>1.2</v>
      </c>
      <c r="AH64" s="15"/>
    </row>
    <row r="65" spans="1:34" s="12" customFormat="1" ht="24.6">
      <c r="A65" s="14" t="s">
        <v>20</v>
      </c>
      <c r="B65" s="114"/>
      <c r="C65" s="114"/>
      <c r="D65" s="114">
        <v>0.1</v>
      </c>
      <c r="E65" s="114">
        <v>0.1</v>
      </c>
      <c r="F65" s="114">
        <v>0.2</v>
      </c>
      <c r="G65" s="114"/>
      <c r="H65" s="114"/>
      <c r="I65" s="114"/>
      <c r="J65" s="114"/>
      <c r="K65" s="114">
        <v>0.2</v>
      </c>
      <c r="L65" s="114">
        <v>0.1</v>
      </c>
      <c r="M65" s="114"/>
      <c r="N65" s="199"/>
      <c r="O65" s="199">
        <v>0.9</v>
      </c>
      <c r="P65" s="199"/>
      <c r="Q65" s="199"/>
      <c r="R65" s="199"/>
      <c r="S65" s="199"/>
      <c r="T65" s="199">
        <v>0.2</v>
      </c>
      <c r="U65" s="199">
        <v>0.2</v>
      </c>
      <c r="V65" s="199"/>
      <c r="W65" s="199"/>
      <c r="X65" s="199"/>
      <c r="Y65" s="199">
        <v>0.2</v>
      </c>
      <c r="Z65" s="199">
        <v>0.1</v>
      </c>
      <c r="AA65" s="199"/>
      <c r="AB65" s="199"/>
      <c r="AC65" s="199"/>
      <c r="AD65" s="199"/>
      <c r="AE65" s="115"/>
      <c r="AF65" s="115"/>
      <c r="AG65" s="44">
        <f t="shared" ref="AG65:AG76" si="5">SUM(B65:AF65)</f>
        <v>2.3000000000000003</v>
      </c>
      <c r="AH65" s="15"/>
    </row>
    <row r="66" spans="1:34" s="12" customFormat="1" ht="24.6">
      <c r="A66" s="39" t="s">
        <v>27</v>
      </c>
      <c r="B66" s="114"/>
      <c r="C66" s="114"/>
      <c r="D66" s="114">
        <v>0.2</v>
      </c>
      <c r="E66" s="114"/>
      <c r="F66" s="114">
        <v>0.1</v>
      </c>
      <c r="G66" s="114"/>
      <c r="H66" s="114"/>
      <c r="I66" s="114"/>
      <c r="J66" s="114"/>
      <c r="K66" s="114">
        <v>0.2</v>
      </c>
      <c r="L66" s="114">
        <v>0.1</v>
      </c>
      <c r="M66" s="114"/>
      <c r="N66" s="199"/>
      <c r="O66" s="199">
        <v>0.2</v>
      </c>
      <c r="P66" s="199"/>
      <c r="Q66" s="199"/>
      <c r="R66" s="199"/>
      <c r="S66" s="199"/>
      <c r="T66" s="199">
        <v>0.2</v>
      </c>
      <c r="U66" s="199">
        <v>0.1</v>
      </c>
      <c r="V66" s="199"/>
      <c r="W66" s="199"/>
      <c r="X66" s="199"/>
      <c r="Y66" s="199"/>
      <c r="Z66" s="199">
        <v>0.2</v>
      </c>
      <c r="AA66" s="199"/>
      <c r="AB66" s="199"/>
      <c r="AC66" s="199"/>
      <c r="AD66" s="199"/>
      <c r="AE66" s="115"/>
      <c r="AF66" s="115"/>
      <c r="AG66" s="44">
        <f t="shared" si="5"/>
        <v>1.3</v>
      </c>
      <c r="AH66" s="15"/>
    </row>
    <row r="67" spans="1:34" s="12" customFormat="1" ht="24.6">
      <c r="A67" s="13" t="s">
        <v>28</v>
      </c>
      <c r="B67" s="114"/>
      <c r="C67" s="114"/>
      <c r="D67" s="114">
        <v>0.2</v>
      </c>
      <c r="E67" s="114"/>
      <c r="F67" s="114">
        <v>0.3</v>
      </c>
      <c r="G67" s="114"/>
      <c r="H67" s="114"/>
      <c r="I67" s="114"/>
      <c r="J67" s="114"/>
      <c r="K67" s="114">
        <v>0.2</v>
      </c>
      <c r="L67" s="114">
        <v>0.2</v>
      </c>
      <c r="M67" s="114"/>
      <c r="N67" s="199"/>
      <c r="O67" s="199"/>
      <c r="P67" s="199"/>
      <c r="Q67" s="199"/>
      <c r="R67" s="199"/>
      <c r="S67" s="199"/>
      <c r="T67" s="199">
        <v>0.1</v>
      </c>
      <c r="U67" s="199">
        <v>0.2</v>
      </c>
      <c r="V67" s="199"/>
      <c r="W67" s="199"/>
      <c r="X67" s="199"/>
      <c r="Y67" s="199">
        <v>2</v>
      </c>
      <c r="Z67" s="199">
        <v>0.3</v>
      </c>
      <c r="AA67" s="199"/>
      <c r="AB67" s="199"/>
      <c r="AC67" s="199"/>
      <c r="AD67" s="199"/>
      <c r="AE67" s="115"/>
      <c r="AF67" s="115"/>
      <c r="AG67" s="44">
        <f t="shared" si="5"/>
        <v>3.5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99"/>
      <c r="O68" s="199"/>
      <c r="P68" s="199"/>
      <c r="Q68" s="199"/>
      <c r="R68" s="199"/>
      <c r="S68" s="199"/>
      <c r="T68" s="199"/>
      <c r="U68" s="199">
        <v>0.1</v>
      </c>
      <c r="V68" s="199"/>
      <c r="W68" s="199"/>
      <c r="X68" s="199"/>
      <c r="Y68" s="199">
        <v>0.1</v>
      </c>
      <c r="Z68" s="199">
        <v>0.1</v>
      </c>
      <c r="AA68" s="199"/>
      <c r="AB68" s="199"/>
      <c r="AC68" s="199"/>
      <c r="AD68" s="199"/>
      <c r="AE68" s="115"/>
      <c r="AF68" s="115"/>
      <c r="AG68" s="44">
        <f t="shared" si="5"/>
        <v>0.30000000000000004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/>
      <c r="U69" s="199">
        <v>0.1</v>
      </c>
      <c r="V69" s="199"/>
      <c r="W69" s="199"/>
      <c r="X69" s="199"/>
      <c r="Y69" s="199">
        <v>0.1</v>
      </c>
      <c r="Z69" s="199"/>
      <c r="AA69" s="199"/>
      <c r="AB69" s="199"/>
      <c r="AC69" s="199"/>
      <c r="AD69" s="199"/>
      <c r="AE69" s="115"/>
      <c r="AF69" s="115"/>
      <c r="AG69" s="44">
        <f t="shared" si="5"/>
        <v>0.2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8.8000000000000007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si="5"/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5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5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5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5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5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65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65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65" ht="23.4">
      <c r="A83" s="213" t="s">
        <v>1</v>
      </c>
      <c r="B83" s="215" t="s">
        <v>93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65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65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65" s="12" customFormat="1" ht="24.6">
      <c r="A86" s="14" t="s">
        <v>38</v>
      </c>
      <c r="B86" s="114"/>
      <c r="C86" s="114"/>
      <c r="D86" s="114">
        <v>6</v>
      </c>
      <c r="E86" s="114">
        <v>4</v>
      </c>
      <c r="F86" s="114">
        <v>3</v>
      </c>
      <c r="G86" s="114">
        <v>6</v>
      </c>
      <c r="H86" s="114">
        <v>3</v>
      </c>
      <c r="I86" s="114"/>
      <c r="J86" s="114"/>
      <c r="K86" s="114">
        <v>5</v>
      </c>
      <c r="L86" s="114">
        <v>4</v>
      </c>
      <c r="M86" s="114"/>
      <c r="N86" s="199">
        <v>5</v>
      </c>
      <c r="O86" s="199">
        <v>3</v>
      </c>
      <c r="P86" s="199"/>
      <c r="Q86" s="199"/>
      <c r="R86" s="199">
        <v>3</v>
      </c>
      <c r="S86" s="199"/>
      <c r="T86" s="199">
        <v>5</v>
      </c>
      <c r="U86" s="199">
        <v>6</v>
      </c>
      <c r="V86" s="199">
        <v>8</v>
      </c>
      <c r="W86" s="199"/>
      <c r="X86" s="199"/>
      <c r="Y86" s="199">
        <v>8</v>
      </c>
      <c r="Z86" s="199">
        <v>12</v>
      </c>
      <c r="AA86" s="199">
        <v>3</v>
      </c>
      <c r="AB86" s="199">
        <v>5</v>
      </c>
      <c r="AC86" s="199">
        <v>3</v>
      </c>
      <c r="AD86" s="199"/>
      <c r="AE86" s="115"/>
      <c r="AF86" s="115"/>
      <c r="AG86" s="44">
        <f t="shared" ref="AG86:AG91" si="6">SUM(B86:AF86)</f>
        <v>92</v>
      </c>
      <c r="AH86" s="91"/>
      <c r="AI86" s="91"/>
      <c r="AJ86" s="91">
        <v>7</v>
      </c>
      <c r="AK86" s="114">
        <v>6</v>
      </c>
      <c r="AL86" s="114">
        <v>4</v>
      </c>
      <c r="AM86" s="114">
        <v>3</v>
      </c>
      <c r="AN86" s="114">
        <v>5</v>
      </c>
      <c r="AO86" s="114"/>
      <c r="AP86" s="114"/>
      <c r="AQ86" s="114">
        <v>3</v>
      </c>
      <c r="AR86" s="114">
        <v>2.5</v>
      </c>
      <c r="AS86" s="115">
        <v>8</v>
      </c>
      <c r="AT86" s="115">
        <v>3</v>
      </c>
      <c r="AU86" s="115">
        <v>2</v>
      </c>
      <c r="AV86" s="115"/>
      <c r="AW86" s="115"/>
      <c r="AX86" s="115">
        <v>2</v>
      </c>
      <c r="AY86" s="115">
        <v>2</v>
      </c>
      <c r="AZ86" s="115">
        <v>3</v>
      </c>
      <c r="BA86" s="115">
        <v>1.5</v>
      </c>
      <c r="BB86" s="115">
        <v>3</v>
      </c>
      <c r="BC86" s="115"/>
      <c r="BD86" s="115"/>
      <c r="BE86" s="115">
        <v>3</v>
      </c>
      <c r="BF86" s="115">
        <v>6</v>
      </c>
      <c r="BG86" s="115">
        <v>3</v>
      </c>
      <c r="BH86" s="115">
        <v>2.5</v>
      </c>
      <c r="BI86" s="115">
        <v>1</v>
      </c>
      <c r="BJ86" s="115"/>
      <c r="BK86" s="115"/>
      <c r="BL86" s="44">
        <f t="shared" ref="BL86:BL89" si="7">SUM(AG86:BK86)</f>
        <v>162.5</v>
      </c>
      <c r="BM86" s="15"/>
    </row>
    <row r="87" spans="1:65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6"/>
        <v>0</v>
      </c>
      <c r="AH87" s="91"/>
      <c r="AI87" s="91"/>
      <c r="AJ87" s="91"/>
      <c r="AK87" s="114"/>
      <c r="AL87" s="114"/>
      <c r="AM87" s="114"/>
      <c r="AN87" s="114"/>
      <c r="AO87" s="114"/>
      <c r="AP87" s="114"/>
      <c r="AQ87" s="114"/>
      <c r="AR87" s="114"/>
      <c r="AS87" s="115"/>
      <c r="AT87" s="115"/>
      <c r="AU87" s="115" t="s">
        <v>54</v>
      </c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44">
        <f t="shared" si="7"/>
        <v>0</v>
      </c>
      <c r="BM87" s="15"/>
    </row>
    <row r="88" spans="1:65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6"/>
        <v>0</v>
      </c>
      <c r="AH88" s="91"/>
      <c r="AI88" s="91"/>
      <c r="AJ88" s="91"/>
      <c r="AK88" s="114"/>
      <c r="AL88" s="114"/>
      <c r="AM88" s="114"/>
      <c r="AN88" s="114"/>
      <c r="AO88" s="114"/>
      <c r="AP88" s="114"/>
      <c r="AQ88" s="114"/>
      <c r="AR88" s="114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44">
        <f t="shared" si="7"/>
        <v>0</v>
      </c>
      <c r="BM88" s="15"/>
    </row>
    <row r="89" spans="1:65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6"/>
        <v>0</v>
      </c>
      <c r="AH89" s="91"/>
      <c r="AI89" s="91"/>
      <c r="AJ89" s="91"/>
      <c r="AK89" s="114"/>
      <c r="AL89" s="114"/>
      <c r="AM89" s="114"/>
      <c r="AN89" s="114"/>
      <c r="AO89" s="114"/>
      <c r="AP89" s="114"/>
      <c r="AQ89" s="114"/>
      <c r="AR89" s="114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44">
        <f t="shared" si="7"/>
        <v>0</v>
      </c>
      <c r="BM89" s="16"/>
    </row>
    <row r="90" spans="1:65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92</v>
      </c>
      <c r="AH90" s="16"/>
    </row>
    <row r="91" spans="1:65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si="6"/>
        <v>0</v>
      </c>
      <c r="AH91" s="16"/>
    </row>
    <row r="92" spans="1:65" s="12" customFormat="1" ht="24.6">
      <c r="A92" s="13" t="s">
        <v>19</v>
      </c>
      <c r="B92" s="114"/>
      <c r="C92" s="114"/>
      <c r="D92" s="114"/>
      <c r="E92" s="114"/>
      <c r="F92" s="114">
        <v>0.3</v>
      </c>
      <c r="G92" s="114"/>
      <c r="H92" s="114"/>
      <c r="I92" s="114"/>
      <c r="J92" s="114"/>
      <c r="K92" s="114">
        <v>0.2</v>
      </c>
      <c r="L92" s="114"/>
      <c r="M92" s="114"/>
      <c r="N92" s="199"/>
      <c r="O92" s="199">
        <v>0.1</v>
      </c>
      <c r="P92" s="199"/>
      <c r="Q92" s="199"/>
      <c r="R92" s="199"/>
      <c r="S92" s="199"/>
      <c r="T92" s="199">
        <v>0.2</v>
      </c>
      <c r="U92" s="199">
        <v>0.1</v>
      </c>
      <c r="V92" s="199">
        <v>0.2</v>
      </c>
      <c r="W92" s="199"/>
      <c r="X92" s="199"/>
      <c r="Y92" s="199">
        <v>0.1</v>
      </c>
      <c r="Z92" s="199">
        <v>0.2</v>
      </c>
      <c r="AA92" s="199"/>
      <c r="AB92" s="199"/>
      <c r="AC92" s="199"/>
      <c r="AD92" s="199"/>
      <c r="AE92" s="115"/>
      <c r="AF92" s="115"/>
      <c r="AG92" s="44">
        <f>SUM(B92:AF92)</f>
        <v>1.4000000000000001</v>
      </c>
      <c r="AH92" s="15"/>
    </row>
    <row r="93" spans="1:65" s="12" customFormat="1" ht="24.6">
      <c r="A93" s="14" t="s">
        <v>20</v>
      </c>
      <c r="B93" s="114"/>
      <c r="C93" s="114"/>
      <c r="D93" s="114">
        <v>0.3</v>
      </c>
      <c r="E93" s="114"/>
      <c r="F93" s="114">
        <v>0.2</v>
      </c>
      <c r="G93" s="114"/>
      <c r="H93" s="114"/>
      <c r="I93" s="114"/>
      <c r="J93" s="114"/>
      <c r="K93" s="114">
        <v>0.2</v>
      </c>
      <c r="L93" s="114"/>
      <c r="M93" s="114"/>
      <c r="N93" s="199"/>
      <c r="O93" s="199">
        <v>0.2</v>
      </c>
      <c r="P93" s="199"/>
      <c r="Q93" s="199"/>
      <c r="R93" s="199"/>
      <c r="S93" s="199"/>
      <c r="T93" s="199">
        <v>0.2</v>
      </c>
      <c r="U93" s="199">
        <v>0.2</v>
      </c>
      <c r="V93" s="199">
        <v>0.2</v>
      </c>
      <c r="W93" s="199"/>
      <c r="X93" s="199"/>
      <c r="Y93" s="199">
        <v>0.2</v>
      </c>
      <c r="Z93" s="199">
        <v>0.3</v>
      </c>
      <c r="AA93" s="199"/>
      <c r="AB93" s="199">
        <v>0.1</v>
      </c>
      <c r="AC93" s="199"/>
      <c r="AD93" s="199"/>
      <c r="AE93" s="115"/>
      <c r="AF93" s="115"/>
      <c r="AG93" s="44">
        <f t="shared" ref="AG93:AG104" si="8">SUM(B93:AF93)</f>
        <v>2.0999999999999996</v>
      </c>
      <c r="AH93" s="15"/>
    </row>
    <row r="94" spans="1:65" s="12" customFormat="1" ht="24.6">
      <c r="A94" s="39" t="s">
        <v>27</v>
      </c>
      <c r="B94" s="114"/>
      <c r="C94" s="114"/>
      <c r="D94" s="114">
        <v>0.1</v>
      </c>
      <c r="E94" s="114"/>
      <c r="F94" s="114">
        <v>0.2</v>
      </c>
      <c r="G94" s="114"/>
      <c r="H94" s="114"/>
      <c r="I94" s="114"/>
      <c r="J94" s="114"/>
      <c r="K94" s="114">
        <v>3</v>
      </c>
      <c r="L94" s="114"/>
      <c r="M94" s="114"/>
      <c r="N94" s="199"/>
      <c r="O94" s="199"/>
      <c r="P94" s="199"/>
      <c r="Q94" s="199"/>
      <c r="R94" s="199"/>
      <c r="S94" s="199"/>
      <c r="T94" s="199">
        <v>0.1</v>
      </c>
      <c r="U94" s="199">
        <v>0.2</v>
      </c>
      <c r="V94" s="199">
        <v>0.1</v>
      </c>
      <c r="W94" s="199"/>
      <c r="X94" s="199"/>
      <c r="Y94" s="199"/>
      <c r="Z94" s="199">
        <v>0.5</v>
      </c>
      <c r="AA94" s="199"/>
      <c r="AB94" s="199"/>
      <c r="AC94" s="199"/>
      <c r="AD94" s="199"/>
      <c r="AE94" s="115"/>
      <c r="AF94" s="115"/>
      <c r="AG94" s="44">
        <f t="shared" si="8"/>
        <v>4.2</v>
      </c>
      <c r="AH94" s="15"/>
    </row>
    <row r="95" spans="1:65" s="12" customFormat="1" ht="24.6">
      <c r="A95" s="13" t="s">
        <v>28</v>
      </c>
      <c r="B95" s="114"/>
      <c r="C95" s="114"/>
      <c r="D95" s="114">
        <v>0.3</v>
      </c>
      <c r="E95" s="114"/>
      <c r="F95" s="114">
        <v>0.2</v>
      </c>
      <c r="G95" s="114"/>
      <c r="H95" s="114"/>
      <c r="I95" s="114"/>
      <c r="J95" s="114"/>
      <c r="K95" s="114">
        <v>0.2</v>
      </c>
      <c r="L95" s="114"/>
      <c r="M95" s="114"/>
      <c r="N95" s="199"/>
      <c r="O95" s="199"/>
      <c r="P95" s="199"/>
      <c r="Q95" s="199"/>
      <c r="R95" s="199"/>
      <c r="S95" s="199"/>
      <c r="T95" s="199">
        <v>0.2</v>
      </c>
      <c r="U95" s="199"/>
      <c r="V95" s="199"/>
      <c r="W95" s="199"/>
      <c r="X95" s="199"/>
      <c r="Y95" s="199">
        <v>0.2</v>
      </c>
      <c r="Z95" s="199">
        <v>3</v>
      </c>
      <c r="AA95" s="199"/>
      <c r="AB95" s="199"/>
      <c r="AC95" s="199"/>
      <c r="AD95" s="199"/>
      <c r="AE95" s="115"/>
      <c r="AF95" s="115"/>
      <c r="AG95" s="44">
        <f t="shared" si="8"/>
        <v>4.0999999999999996</v>
      </c>
      <c r="AH95" s="15"/>
    </row>
    <row r="96" spans="1:65" s="12" customFormat="1" ht="24.6">
      <c r="A96" s="13" t="s">
        <v>39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9"/>
      <c r="O96" s="199"/>
      <c r="P96" s="199"/>
      <c r="Q96" s="199"/>
      <c r="R96" s="199"/>
      <c r="S96" s="199"/>
      <c r="T96" s="199">
        <v>0.1</v>
      </c>
      <c r="U96" s="199"/>
      <c r="V96" s="199">
        <v>0.1</v>
      </c>
      <c r="W96" s="199"/>
      <c r="X96" s="199"/>
      <c r="Y96" s="199"/>
      <c r="Z96" s="199">
        <v>0.1</v>
      </c>
      <c r="AA96" s="199"/>
      <c r="AB96" s="199">
        <v>0.1</v>
      </c>
      <c r="AC96" s="199"/>
      <c r="AD96" s="199"/>
      <c r="AE96" s="115"/>
      <c r="AF96" s="115"/>
      <c r="AG96" s="44">
        <f t="shared" si="8"/>
        <v>0.4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>
        <v>0.2</v>
      </c>
      <c r="W97" s="199"/>
      <c r="X97" s="199"/>
      <c r="Y97" s="199"/>
      <c r="Z97" s="199">
        <v>0.1</v>
      </c>
      <c r="AA97" s="199"/>
      <c r="AB97" s="199"/>
      <c r="AC97" s="199"/>
      <c r="AD97" s="199"/>
      <c r="AE97" s="115"/>
      <c r="AF97" s="115"/>
      <c r="AG97" s="44">
        <f t="shared" si="8"/>
        <v>0.30000000000000004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12.500000000000002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si="8"/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8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8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8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8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8"/>
        <v>0</v>
      </c>
    </row>
    <row r="105" spans="1:34" s="12" customFormat="1" ht="24.6">
      <c r="A105" s="119" t="s">
        <v>68</v>
      </c>
      <c r="C105" s="5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0F68-E96B-476F-A058-93962535F87A}">
  <dimension ref="A1:AH107"/>
  <sheetViews>
    <sheetView topLeftCell="A81" zoomScale="60" zoomScaleNormal="60" workbookViewId="0">
      <selection activeCell="H111" sqref="H111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100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/>
      <c r="C5" s="114"/>
      <c r="D5" s="114">
        <v>23</v>
      </c>
      <c r="E5" s="114">
        <v>29</v>
      </c>
      <c r="F5" s="114">
        <v>10</v>
      </c>
      <c r="G5" s="114">
        <v>10</v>
      </c>
      <c r="H5" s="114">
        <v>15</v>
      </c>
      <c r="I5" s="114"/>
      <c r="J5" s="114"/>
      <c r="K5" s="114">
        <v>12</v>
      </c>
      <c r="L5" s="114">
        <v>15</v>
      </c>
      <c r="M5" s="114">
        <v>38</v>
      </c>
      <c r="N5" s="199">
        <v>30</v>
      </c>
      <c r="O5" s="199">
        <v>20</v>
      </c>
      <c r="P5" s="199"/>
      <c r="Q5" s="199"/>
      <c r="R5" s="199">
        <v>10</v>
      </c>
      <c r="S5" s="199">
        <v>12</v>
      </c>
      <c r="T5" s="199">
        <v>18</v>
      </c>
      <c r="U5" s="199">
        <v>17</v>
      </c>
      <c r="V5" s="199">
        <v>18</v>
      </c>
      <c r="W5" s="199"/>
      <c r="X5" s="199"/>
      <c r="Y5" s="199">
        <v>18</v>
      </c>
      <c r="Z5" s="199">
        <v>20</v>
      </c>
      <c r="AA5" s="199">
        <v>25</v>
      </c>
      <c r="AB5" s="199">
        <v>18</v>
      </c>
      <c r="AC5" s="199">
        <v>15</v>
      </c>
      <c r="AD5" s="199"/>
      <c r="AE5" s="199"/>
      <c r="AF5" s="199">
        <v>20</v>
      </c>
      <c r="AG5" s="44">
        <f t="shared" ref="AG5:AG10" si="0">SUM(B5:AF5)</f>
        <v>393</v>
      </c>
      <c r="AH5" s="15"/>
    </row>
    <row r="6" spans="1:34" s="12" customFormat="1" ht="24.6">
      <c r="A6" s="118" t="s">
        <v>21</v>
      </c>
      <c r="B6" s="114"/>
      <c r="C6" s="114"/>
      <c r="D6" s="114">
        <v>2</v>
      </c>
      <c r="E6" s="114">
        <v>2</v>
      </c>
      <c r="F6" s="114">
        <v>4</v>
      </c>
      <c r="G6" s="114">
        <v>2</v>
      </c>
      <c r="H6" s="114">
        <v>5</v>
      </c>
      <c r="I6" s="114"/>
      <c r="J6" s="114"/>
      <c r="K6" s="114">
        <v>5</v>
      </c>
      <c r="L6" s="114">
        <v>7</v>
      </c>
      <c r="M6" s="114">
        <v>5</v>
      </c>
      <c r="N6" s="199">
        <v>2</v>
      </c>
      <c r="O6" s="199">
        <v>3</v>
      </c>
      <c r="P6" s="199"/>
      <c r="Q6" s="199"/>
      <c r="R6" s="199">
        <v>3</v>
      </c>
      <c r="S6" s="199">
        <v>2</v>
      </c>
      <c r="T6" s="199">
        <v>9</v>
      </c>
      <c r="U6" s="199">
        <v>10</v>
      </c>
      <c r="V6" s="199">
        <v>9</v>
      </c>
      <c r="W6" s="199"/>
      <c r="X6" s="199"/>
      <c r="Y6" s="199"/>
      <c r="Z6" s="199"/>
      <c r="AA6" s="199"/>
      <c r="AB6" s="199">
        <v>15</v>
      </c>
      <c r="AC6" s="199">
        <v>6</v>
      </c>
      <c r="AD6" s="199"/>
      <c r="AE6" s="199"/>
      <c r="AF6" s="199">
        <v>7</v>
      </c>
      <c r="AG6" s="44">
        <f t="shared" si="0"/>
        <v>98</v>
      </c>
      <c r="AH6" s="15"/>
    </row>
    <row r="7" spans="1:34" s="12" customFormat="1" ht="24.6">
      <c r="A7" s="14" t="s">
        <v>25</v>
      </c>
      <c r="B7" s="91"/>
      <c r="C7" s="91"/>
      <c r="D7" s="91"/>
      <c r="E7" s="91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44">
        <f t="shared" si="0"/>
        <v>0</v>
      </c>
      <c r="AH7" s="15"/>
    </row>
    <row r="8" spans="1:34" ht="24.6">
      <c r="A8" s="6" t="s">
        <v>26</v>
      </c>
      <c r="B8" s="91"/>
      <c r="C8" s="91"/>
      <c r="D8" s="91"/>
      <c r="E8" s="91"/>
      <c r="F8" s="114"/>
      <c r="G8" s="114"/>
      <c r="H8" s="114"/>
      <c r="I8" s="114"/>
      <c r="J8" s="114"/>
      <c r="K8" s="114"/>
      <c r="L8" s="114"/>
      <c r="M8" s="114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44">
        <f t="shared" si="0"/>
        <v>0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393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/>
      <c r="C11" s="114"/>
      <c r="D11" s="114">
        <v>0.5</v>
      </c>
      <c r="E11" s="114">
        <v>0.3</v>
      </c>
      <c r="F11" s="114">
        <v>0.7</v>
      </c>
      <c r="G11" s="114">
        <v>0.2</v>
      </c>
      <c r="H11" s="114">
        <v>0.5</v>
      </c>
      <c r="I11" s="114"/>
      <c r="J11" s="114"/>
      <c r="K11" s="114">
        <v>0.3</v>
      </c>
      <c r="L11" s="114">
        <v>0.5</v>
      </c>
      <c r="M11" s="114">
        <v>0.5</v>
      </c>
      <c r="N11" s="199">
        <v>0.3</v>
      </c>
      <c r="O11" s="199">
        <v>0.3</v>
      </c>
      <c r="P11" s="199"/>
      <c r="Q11" s="199"/>
      <c r="R11" s="199">
        <v>0.5</v>
      </c>
      <c r="S11" s="199">
        <v>0.3</v>
      </c>
      <c r="T11" s="199">
        <v>0.8</v>
      </c>
      <c r="U11" s="199"/>
      <c r="V11" s="199">
        <v>0.2</v>
      </c>
      <c r="W11" s="199"/>
      <c r="X11" s="199"/>
      <c r="Y11" s="199"/>
      <c r="Z11" s="199"/>
      <c r="AA11" s="199"/>
      <c r="AB11" s="199">
        <v>4</v>
      </c>
      <c r="AC11" s="199">
        <v>0.7</v>
      </c>
      <c r="AD11" s="199"/>
      <c r="AE11" s="199"/>
      <c r="AF11" s="199">
        <v>1</v>
      </c>
      <c r="AG11" s="44">
        <f>SUM(B11:AF11)</f>
        <v>11.599999999999998</v>
      </c>
      <c r="AH11" s="15"/>
    </row>
    <row r="12" spans="1:34" s="12" customFormat="1" ht="24.6">
      <c r="A12" s="14" t="s">
        <v>20</v>
      </c>
      <c r="B12" s="114"/>
      <c r="C12" s="114"/>
      <c r="D12" s="114">
        <v>1</v>
      </c>
      <c r="E12" s="114">
        <v>4</v>
      </c>
      <c r="F12" s="114">
        <v>2</v>
      </c>
      <c r="G12" s="114">
        <v>2</v>
      </c>
      <c r="H12" s="114">
        <v>2</v>
      </c>
      <c r="I12" s="114"/>
      <c r="J12" s="114"/>
      <c r="K12" s="114">
        <v>1</v>
      </c>
      <c r="L12" s="114">
        <v>1.6</v>
      </c>
      <c r="M12" s="114">
        <v>3</v>
      </c>
      <c r="N12" s="199">
        <v>2</v>
      </c>
      <c r="O12" s="199">
        <v>2</v>
      </c>
      <c r="P12" s="199"/>
      <c r="Q12" s="199"/>
      <c r="R12" s="199">
        <v>2</v>
      </c>
      <c r="S12" s="199">
        <v>1</v>
      </c>
      <c r="T12" s="199">
        <v>3</v>
      </c>
      <c r="U12" s="199">
        <v>5</v>
      </c>
      <c r="V12" s="199">
        <v>4</v>
      </c>
      <c r="W12" s="199"/>
      <c r="X12" s="199"/>
      <c r="Y12" s="199"/>
      <c r="Z12" s="199"/>
      <c r="AA12" s="199"/>
      <c r="AB12" s="199">
        <v>4.5</v>
      </c>
      <c r="AC12" s="199">
        <v>12</v>
      </c>
      <c r="AD12" s="199"/>
      <c r="AE12" s="199"/>
      <c r="AF12" s="199">
        <v>4</v>
      </c>
      <c r="AG12" s="44">
        <f t="shared" ref="AG12:AG24" si="1">SUM(B12:AF12)</f>
        <v>56.1</v>
      </c>
      <c r="AH12" s="15"/>
    </row>
    <row r="13" spans="1:34" s="12" customFormat="1" ht="24.6">
      <c r="A13" s="39" t="s">
        <v>27</v>
      </c>
      <c r="B13" s="114"/>
      <c r="C13" s="114"/>
      <c r="D13" s="114">
        <v>1</v>
      </c>
      <c r="E13" s="114">
        <v>2</v>
      </c>
      <c r="F13" s="114">
        <v>0.3</v>
      </c>
      <c r="G13" s="114">
        <v>1</v>
      </c>
      <c r="H13" s="114">
        <v>1</v>
      </c>
      <c r="I13" s="114"/>
      <c r="J13" s="114"/>
      <c r="K13" s="114">
        <v>0.2</v>
      </c>
      <c r="L13" s="114">
        <v>0.3</v>
      </c>
      <c r="M13" s="114">
        <v>1</v>
      </c>
      <c r="N13" s="199"/>
      <c r="O13" s="199">
        <v>0.5</v>
      </c>
      <c r="P13" s="199"/>
      <c r="Q13" s="199"/>
      <c r="R13" s="199">
        <v>0.8</v>
      </c>
      <c r="S13" s="199">
        <v>0.3</v>
      </c>
      <c r="T13" s="199">
        <v>5</v>
      </c>
      <c r="U13" s="199">
        <v>1.3</v>
      </c>
      <c r="V13" s="199">
        <v>1</v>
      </c>
      <c r="W13" s="199"/>
      <c r="X13" s="199"/>
      <c r="Y13" s="199"/>
      <c r="Z13" s="199"/>
      <c r="AA13" s="199"/>
      <c r="AB13" s="199">
        <v>1</v>
      </c>
      <c r="AC13" s="199">
        <v>1</v>
      </c>
      <c r="AD13" s="199"/>
      <c r="AE13" s="199"/>
      <c r="AF13" s="199">
        <v>1</v>
      </c>
      <c r="AG13" s="44">
        <f t="shared" si="1"/>
        <v>18.700000000000003</v>
      </c>
      <c r="AH13" s="15"/>
    </row>
    <row r="14" spans="1:34" s="12" customFormat="1" ht="24.6">
      <c r="A14" s="13" t="s">
        <v>28</v>
      </c>
      <c r="B14" s="114"/>
      <c r="C14" s="114"/>
      <c r="D14" s="114">
        <v>0.5</v>
      </c>
      <c r="E14" s="114">
        <v>3</v>
      </c>
      <c r="F14" s="114">
        <v>0.6</v>
      </c>
      <c r="G14" s="114">
        <v>0.1</v>
      </c>
      <c r="H14" s="114">
        <v>0.5</v>
      </c>
      <c r="I14" s="114"/>
      <c r="J14" s="114"/>
      <c r="K14" s="114">
        <v>0.3</v>
      </c>
      <c r="L14" s="114">
        <v>0.3</v>
      </c>
      <c r="M14" s="114">
        <v>1</v>
      </c>
      <c r="N14" s="199">
        <v>3</v>
      </c>
      <c r="O14" s="199"/>
      <c r="P14" s="199"/>
      <c r="Q14" s="199"/>
      <c r="R14" s="199">
        <v>0.5</v>
      </c>
      <c r="S14" s="199">
        <v>0.2</v>
      </c>
      <c r="T14" s="199">
        <v>3</v>
      </c>
      <c r="U14" s="199">
        <v>1.7</v>
      </c>
      <c r="V14" s="199">
        <v>1</v>
      </c>
      <c r="W14" s="199"/>
      <c r="X14" s="199"/>
      <c r="Y14" s="199"/>
      <c r="Z14" s="199"/>
      <c r="AA14" s="199"/>
      <c r="AB14" s="199">
        <v>0.8</v>
      </c>
      <c r="AC14" s="199">
        <v>9</v>
      </c>
      <c r="AD14" s="199"/>
      <c r="AE14" s="199"/>
      <c r="AF14" s="199">
        <v>2</v>
      </c>
      <c r="AG14" s="44">
        <f t="shared" si="1"/>
        <v>27.499999999999996</v>
      </c>
      <c r="AH14" s="15"/>
    </row>
    <row r="15" spans="1:34" s="12" customFormat="1" ht="24.6">
      <c r="A15" s="13" t="s">
        <v>39</v>
      </c>
      <c r="B15" s="114"/>
      <c r="C15" s="114"/>
      <c r="D15" s="114">
        <v>0.4</v>
      </c>
      <c r="E15" s="114">
        <v>0.7</v>
      </c>
      <c r="F15" s="114">
        <v>0.3</v>
      </c>
      <c r="G15" s="114">
        <v>0.1</v>
      </c>
      <c r="H15" s="114">
        <v>0.5</v>
      </c>
      <c r="I15" s="114"/>
      <c r="J15" s="114"/>
      <c r="K15" s="114">
        <v>0.2</v>
      </c>
      <c r="L15" s="114">
        <v>0.3</v>
      </c>
      <c r="M15" s="114">
        <v>0.2</v>
      </c>
      <c r="N15" s="199">
        <v>0.3</v>
      </c>
      <c r="O15" s="199"/>
      <c r="P15" s="199"/>
      <c r="Q15" s="199"/>
      <c r="R15" s="199">
        <v>0.3</v>
      </c>
      <c r="S15" s="199">
        <v>0.1</v>
      </c>
      <c r="T15" s="199">
        <v>0.3</v>
      </c>
      <c r="U15" s="199">
        <v>0.2</v>
      </c>
      <c r="V15" s="199">
        <v>0.2</v>
      </c>
      <c r="W15" s="199"/>
      <c r="X15" s="199"/>
      <c r="Y15" s="199"/>
      <c r="Z15" s="199"/>
      <c r="AA15" s="199"/>
      <c r="AB15" s="199">
        <v>0.2</v>
      </c>
      <c r="AC15" s="199">
        <v>0.3</v>
      </c>
      <c r="AD15" s="199"/>
      <c r="AE15" s="199"/>
      <c r="AF15" s="199">
        <v>0.3</v>
      </c>
      <c r="AG15" s="44">
        <f t="shared" si="1"/>
        <v>4.8999999999999995</v>
      </c>
      <c r="AH15" s="15"/>
    </row>
    <row r="16" spans="1:34" s="12" customFormat="1" ht="24.6">
      <c r="A16" s="13" t="s">
        <v>40</v>
      </c>
      <c r="B16" s="114"/>
      <c r="C16" s="114"/>
      <c r="D16" s="114">
        <v>0.1</v>
      </c>
      <c r="E16" s="114">
        <v>0.2</v>
      </c>
      <c r="F16" s="114">
        <v>0.1</v>
      </c>
      <c r="G16" s="114">
        <v>0.1</v>
      </c>
      <c r="H16" s="114">
        <v>0.2</v>
      </c>
      <c r="I16" s="114"/>
      <c r="J16" s="114"/>
      <c r="K16" s="114">
        <v>0.4</v>
      </c>
      <c r="L16" s="114">
        <v>0.5</v>
      </c>
      <c r="M16" s="114">
        <v>0.1</v>
      </c>
      <c r="N16" s="199">
        <v>0.3</v>
      </c>
      <c r="O16" s="199"/>
      <c r="P16" s="199"/>
      <c r="Q16" s="199"/>
      <c r="R16" s="199"/>
      <c r="S16" s="199">
        <v>0.1</v>
      </c>
      <c r="T16" s="199">
        <v>0.2</v>
      </c>
      <c r="U16" s="199">
        <v>0.1</v>
      </c>
      <c r="V16" s="199">
        <v>0.3</v>
      </c>
      <c r="W16" s="199"/>
      <c r="X16" s="199"/>
      <c r="Y16" s="199"/>
      <c r="Z16" s="199"/>
      <c r="AA16" s="199"/>
      <c r="AB16" s="199">
        <v>0.1</v>
      </c>
      <c r="AC16" s="199">
        <v>0.1</v>
      </c>
      <c r="AD16" s="199"/>
      <c r="AE16" s="199"/>
      <c r="AF16" s="199">
        <v>0.2</v>
      </c>
      <c r="AG16" s="44">
        <f t="shared" si="1"/>
        <v>3.1000000000000005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121.9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>
        <v>5</v>
      </c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5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B24" s="12">
        <v>15</v>
      </c>
      <c r="C24" s="5"/>
      <c r="D24" s="5"/>
      <c r="E24" s="5">
        <v>21</v>
      </c>
      <c r="G24" s="5">
        <v>50</v>
      </c>
      <c r="H24" s="5"/>
      <c r="I24" s="5"/>
      <c r="J24" s="5"/>
      <c r="K24" s="5"/>
      <c r="L24" s="5">
        <v>40</v>
      </c>
      <c r="M24" s="5">
        <v>20</v>
      </c>
      <c r="N24" s="42"/>
      <c r="O24" s="42"/>
      <c r="P24" s="42">
        <v>15</v>
      </c>
      <c r="Q24" s="42"/>
      <c r="R24" s="42"/>
      <c r="S24" s="42"/>
      <c r="T24" s="42">
        <v>35</v>
      </c>
      <c r="U24" s="42">
        <v>25</v>
      </c>
      <c r="V24" s="42"/>
      <c r="W24" s="42">
        <v>20</v>
      </c>
      <c r="X24" s="42"/>
      <c r="Y24" s="42"/>
      <c r="Z24" s="42"/>
      <c r="AA24" s="42">
        <v>25</v>
      </c>
      <c r="AB24" s="42">
        <v>15</v>
      </c>
      <c r="AC24" s="42">
        <v>80</v>
      </c>
      <c r="AD24" s="42"/>
      <c r="AE24" s="42"/>
      <c r="AF24" s="42"/>
      <c r="AG24" s="44">
        <f t="shared" si="1"/>
        <v>361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116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/>
      <c r="C31" s="114"/>
      <c r="D31" s="114">
        <v>1</v>
      </c>
      <c r="E31" s="114">
        <v>1</v>
      </c>
      <c r="F31" s="114">
        <v>6</v>
      </c>
      <c r="G31" s="114">
        <v>1</v>
      </c>
      <c r="H31" s="114">
        <v>2</v>
      </c>
      <c r="I31" s="114"/>
      <c r="J31" s="114"/>
      <c r="K31" s="114">
        <v>3</v>
      </c>
      <c r="L31" s="114">
        <v>5</v>
      </c>
      <c r="M31" s="114">
        <v>4</v>
      </c>
      <c r="N31" s="199">
        <v>2</v>
      </c>
      <c r="O31" s="199">
        <v>5</v>
      </c>
      <c r="P31" s="199"/>
      <c r="Q31" s="199"/>
      <c r="R31" s="199">
        <v>4</v>
      </c>
      <c r="S31" s="199">
        <v>1</v>
      </c>
      <c r="T31" s="199">
        <v>5</v>
      </c>
      <c r="U31" s="199">
        <v>3</v>
      </c>
      <c r="V31" s="199">
        <v>12</v>
      </c>
      <c r="W31" s="199"/>
      <c r="X31" s="199"/>
      <c r="Y31" s="199">
        <v>5</v>
      </c>
      <c r="Z31" s="199">
        <v>6</v>
      </c>
      <c r="AA31" s="199">
        <v>3</v>
      </c>
      <c r="AB31" s="199">
        <v>2</v>
      </c>
      <c r="AC31" s="199">
        <v>3</v>
      </c>
      <c r="AD31" s="199"/>
      <c r="AE31" s="115"/>
      <c r="AF31" s="115">
        <v>4</v>
      </c>
      <c r="AG31" s="44">
        <f t="shared" ref="AG31:AG34" si="2">SUM(B31:AF31)</f>
        <v>78</v>
      </c>
      <c r="AH31" s="15"/>
    </row>
    <row r="32" spans="1:34" s="12" customFormat="1" ht="24.6">
      <c r="A32" s="118" t="s">
        <v>21</v>
      </c>
      <c r="B32" s="114"/>
      <c r="C32" s="114"/>
      <c r="D32" s="114"/>
      <c r="E32" s="114"/>
      <c r="F32" s="114">
        <v>4</v>
      </c>
      <c r="G32" s="114"/>
      <c r="H32" s="114"/>
      <c r="I32" s="114"/>
      <c r="J32" s="114"/>
      <c r="K32" s="114"/>
      <c r="L32" s="114"/>
      <c r="M32" s="114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15"/>
      <c r="AF32" s="115"/>
      <c r="AG32" s="44">
        <f t="shared" si="2"/>
        <v>4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78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>
        <v>0.2</v>
      </c>
      <c r="E37" s="114"/>
      <c r="F37" s="114">
        <v>0.1</v>
      </c>
      <c r="G37" s="114"/>
      <c r="H37" s="114"/>
      <c r="I37" s="114"/>
      <c r="J37" s="114"/>
      <c r="K37" s="114">
        <v>0.3</v>
      </c>
      <c r="L37" s="114">
        <v>0.3</v>
      </c>
      <c r="M37" s="114"/>
      <c r="N37" s="199"/>
      <c r="O37" s="199"/>
      <c r="P37" s="199"/>
      <c r="Q37" s="199"/>
      <c r="R37" s="199"/>
      <c r="S37" s="199"/>
      <c r="T37" s="199"/>
      <c r="U37" s="199"/>
      <c r="V37" s="199">
        <v>0.5</v>
      </c>
      <c r="W37" s="199"/>
      <c r="X37" s="199"/>
      <c r="Y37" s="199"/>
      <c r="Z37" s="199"/>
      <c r="AA37" s="199"/>
      <c r="AB37" s="199"/>
      <c r="AC37" s="199"/>
      <c r="AD37" s="199"/>
      <c r="AE37" s="199"/>
      <c r="AF37" s="115"/>
      <c r="AG37" s="44">
        <f>SUM(B37:AF37)</f>
        <v>1.4000000000000001</v>
      </c>
      <c r="AH37" s="15"/>
    </row>
    <row r="38" spans="1:34" s="12" customFormat="1" ht="24.6">
      <c r="A38" s="14" t="s">
        <v>20</v>
      </c>
      <c r="B38" s="114"/>
      <c r="C38" s="114"/>
      <c r="D38" s="114">
        <v>0.5</v>
      </c>
      <c r="E38" s="114"/>
      <c r="F38" s="114">
        <v>0.5</v>
      </c>
      <c r="G38" s="114"/>
      <c r="H38" s="114">
        <v>1</v>
      </c>
      <c r="I38" s="114"/>
      <c r="J38" s="114"/>
      <c r="K38" s="114">
        <v>0.5</v>
      </c>
      <c r="L38" s="114">
        <v>1.2</v>
      </c>
      <c r="M38" s="114">
        <v>0.5</v>
      </c>
      <c r="N38" s="199"/>
      <c r="O38" s="199"/>
      <c r="P38" s="199"/>
      <c r="Q38" s="199"/>
      <c r="R38" s="199">
        <v>0.5</v>
      </c>
      <c r="S38" s="199">
        <v>0.3</v>
      </c>
      <c r="T38" s="199">
        <v>0.4</v>
      </c>
      <c r="U38" s="199">
        <v>1</v>
      </c>
      <c r="V38" s="199">
        <v>0.5</v>
      </c>
      <c r="W38" s="199"/>
      <c r="X38" s="199"/>
      <c r="Y38" s="199"/>
      <c r="Z38" s="199"/>
      <c r="AA38" s="199"/>
      <c r="AB38" s="199"/>
      <c r="AC38" s="199"/>
      <c r="AD38" s="199"/>
      <c r="AE38" s="199"/>
      <c r="AF38" s="115"/>
      <c r="AG38" s="44">
        <f t="shared" ref="AG38:AG42" si="4">SUM(B38:AF38)</f>
        <v>6.9</v>
      </c>
      <c r="AH38" s="15"/>
    </row>
    <row r="39" spans="1:34" s="12" customFormat="1" ht="24.6">
      <c r="A39" s="39" t="s">
        <v>27</v>
      </c>
      <c r="B39" s="114"/>
      <c r="C39" s="114"/>
      <c r="D39" s="114">
        <v>0.8</v>
      </c>
      <c r="E39" s="114"/>
      <c r="F39" s="114">
        <v>0.2</v>
      </c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15"/>
      <c r="AG39" s="44">
        <f t="shared" si="4"/>
        <v>1</v>
      </c>
      <c r="AH39" s="15"/>
    </row>
    <row r="40" spans="1:34" s="12" customFormat="1" ht="24.6">
      <c r="A40" s="13" t="s">
        <v>28</v>
      </c>
      <c r="B40" s="114"/>
      <c r="C40" s="114"/>
      <c r="D40" s="114">
        <v>0.3</v>
      </c>
      <c r="E40" s="114"/>
      <c r="F40" s="114">
        <v>0.1</v>
      </c>
      <c r="G40" s="114"/>
      <c r="H40" s="114">
        <v>0.3</v>
      </c>
      <c r="I40" s="114"/>
      <c r="J40" s="114"/>
      <c r="K40" s="114"/>
      <c r="L40" s="114"/>
      <c r="M40" s="114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15"/>
      <c r="AG40" s="44">
        <f t="shared" si="4"/>
        <v>0.7</v>
      </c>
      <c r="AH40" s="15"/>
    </row>
    <row r="41" spans="1:34" s="12" customFormat="1" ht="24.6">
      <c r="A41" s="13" t="s">
        <v>39</v>
      </c>
      <c r="B41" s="114"/>
      <c r="C41" s="114"/>
      <c r="D41" s="114">
        <v>0.2</v>
      </c>
      <c r="E41" s="114"/>
      <c r="F41" s="114">
        <v>0.1</v>
      </c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15"/>
      <c r="AG41" s="44">
        <f t="shared" si="4"/>
        <v>0.30000000000000004</v>
      </c>
      <c r="AH41" s="15"/>
    </row>
    <row r="42" spans="1:34" s="12" customFormat="1" ht="24.6">
      <c r="A42" s="13" t="s">
        <v>40</v>
      </c>
      <c r="B42" s="114"/>
      <c r="C42" s="114"/>
      <c r="D42" s="114">
        <v>0.1</v>
      </c>
      <c r="E42" s="114"/>
      <c r="F42" s="114">
        <v>0.1</v>
      </c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15"/>
      <c r="AG42" s="44">
        <f t="shared" si="4"/>
        <v>0.2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10.5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117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/>
      <c r="C58" s="114"/>
      <c r="D58" s="114">
        <v>6</v>
      </c>
      <c r="E58" s="114">
        <v>8</v>
      </c>
      <c r="F58" s="114">
        <v>9</v>
      </c>
      <c r="G58" s="114">
        <v>8</v>
      </c>
      <c r="H58" s="114"/>
      <c r="I58" s="114"/>
      <c r="J58" s="114"/>
      <c r="K58" s="114">
        <v>10</v>
      </c>
      <c r="L58" s="114">
        <v>8</v>
      </c>
      <c r="M58" s="114">
        <v>5</v>
      </c>
      <c r="N58" s="199">
        <v>4</v>
      </c>
      <c r="O58" s="199">
        <v>6</v>
      </c>
      <c r="P58" s="199"/>
      <c r="Q58" s="199"/>
      <c r="R58" s="199">
        <v>9</v>
      </c>
      <c r="S58" s="199">
        <v>6</v>
      </c>
      <c r="T58" s="199">
        <v>10</v>
      </c>
      <c r="U58" s="199">
        <v>6</v>
      </c>
      <c r="V58" s="199">
        <v>8</v>
      </c>
      <c r="W58" s="199"/>
      <c r="X58" s="199"/>
      <c r="Y58" s="199">
        <v>8</v>
      </c>
      <c r="Z58" s="199">
        <v>9</v>
      </c>
      <c r="AA58" s="199">
        <v>6</v>
      </c>
      <c r="AB58" s="199">
        <v>4</v>
      </c>
      <c r="AC58" s="199">
        <v>5</v>
      </c>
      <c r="AD58" s="199"/>
      <c r="AE58" s="115"/>
      <c r="AF58" s="115">
        <v>3</v>
      </c>
      <c r="AG58" s="44">
        <f t="shared" ref="AG58:AG61" si="6">SUM(B58:AF58)</f>
        <v>138</v>
      </c>
      <c r="AH58" s="15"/>
    </row>
    <row r="59" spans="1:34" s="12" customFormat="1" ht="24.6">
      <c r="A59" s="118" t="s">
        <v>21</v>
      </c>
      <c r="B59" s="114"/>
      <c r="C59" s="114"/>
      <c r="D59" s="114"/>
      <c r="E59" s="114">
        <v>1</v>
      </c>
      <c r="F59" s="114"/>
      <c r="G59" s="114"/>
      <c r="H59" s="114"/>
      <c r="I59" s="114"/>
      <c r="J59" s="114"/>
      <c r="K59" s="114"/>
      <c r="L59" s="114"/>
      <c r="M59" s="114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15"/>
      <c r="AF59" s="115"/>
      <c r="AG59" s="44">
        <f t="shared" si="6"/>
        <v>1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138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15"/>
      <c r="AF64" s="115"/>
      <c r="AG64" s="44">
        <f>SUM(B64:AF64)</f>
        <v>0</v>
      </c>
      <c r="AH64" s="15"/>
    </row>
    <row r="65" spans="1:34" s="12" customFormat="1" ht="24.6">
      <c r="A65" s="14" t="s">
        <v>20</v>
      </c>
      <c r="B65" s="114"/>
      <c r="C65" s="114"/>
      <c r="D65" s="114"/>
      <c r="E65" s="114">
        <v>0.2</v>
      </c>
      <c r="F65" s="114"/>
      <c r="G65" s="114">
        <v>0.2</v>
      </c>
      <c r="H65" s="114"/>
      <c r="I65" s="114"/>
      <c r="J65" s="114"/>
      <c r="K65" s="114"/>
      <c r="L65" s="114"/>
      <c r="M65" s="114"/>
      <c r="N65" s="199"/>
      <c r="O65" s="199"/>
      <c r="P65" s="199"/>
      <c r="Q65" s="199"/>
      <c r="R65" s="199"/>
      <c r="S65" s="199"/>
      <c r="T65" s="199"/>
      <c r="U65" s="199">
        <v>0.1</v>
      </c>
      <c r="V65" s="199"/>
      <c r="W65" s="199"/>
      <c r="X65" s="199"/>
      <c r="Y65" s="199"/>
      <c r="Z65" s="199"/>
      <c r="AA65" s="199"/>
      <c r="AB65" s="199"/>
      <c r="AC65" s="199"/>
      <c r="AD65" s="199"/>
      <c r="AE65" s="115"/>
      <c r="AF65" s="115"/>
      <c r="AG65" s="44">
        <f t="shared" ref="AG65:AG69" si="8">SUM(B65:AF65)</f>
        <v>0.5</v>
      </c>
      <c r="AH65" s="15"/>
    </row>
    <row r="66" spans="1:34" s="12" customFormat="1" ht="24.6">
      <c r="A66" s="39" t="s">
        <v>27</v>
      </c>
      <c r="B66" s="114"/>
      <c r="C66" s="114"/>
      <c r="D66" s="114"/>
      <c r="E66" s="114">
        <v>0.2</v>
      </c>
      <c r="F66" s="114"/>
      <c r="G66" s="114">
        <v>0.1</v>
      </c>
      <c r="H66" s="114"/>
      <c r="I66" s="114"/>
      <c r="J66" s="114"/>
      <c r="K66" s="114"/>
      <c r="L66" s="114"/>
      <c r="M66" s="114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15"/>
      <c r="AF66" s="115"/>
      <c r="AG66" s="44">
        <f t="shared" si="8"/>
        <v>0.30000000000000004</v>
      </c>
      <c r="AH66" s="15"/>
    </row>
    <row r="67" spans="1:34" s="12" customFormat="1" ht="24.6">
      <c r="A67" s="13" t="s">
        <v>28</v>
      </c>
      <c r="B67" s="114"/>
      <c r="C67" s="114"/>
      <c r="D67" s="114"/>
      <c r="E67" s="114"/>
      <c r="F67" s="114"/>
      <c r="G67" s="114">
        <v>0.2</v>
      </c>
      <c r="H67" s="114"/>
      <c r="I67" s="114"/>
      <c r="J67" s="114"/>
      <c r="K67" s="114"/>
      <c r="L67" s="114"/>
      <c r="M67" s="114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15"/>
      <c r="AF67" s="115"/>
      <c r="AG67" s="44">
        <f t="shared" si="8"/>
        <v>0.2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>
        <v>0.1</v>
      </c>
      <c r="F68" s="114"/>
      <c r="G68" s="114"/>
      <c r="H68" s="114"/>
      <c r="I68" s="114"/>
      <c r="J68" s="114"/>
      <c r="K68" s="114"/>
      <c r="L68" s="114"/>
      <c r="M68" s="114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15"/>
      <c r="AF68" s="115"/>
      <c r="AG68" s="44">
        <f t="shared" si="8"/>
        <v>0.1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15"/>
      <c r="AF69" s="115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1.1000000000000001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118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114"/>
      <c r="C86" s="114"/>
      <c r="D86" s="114">
        <v>4</v>
      </c>
      <c r="E86" s="114">
        <v>2</v>
      </c>
      <c r="F86" s="114">
        <v>6</v>
      </c>
      <c r="G86" s="114">
        <v>9</v>
      </c>
      <c r="H86" s="114"/>
      <c r="I86" s="114"/>
      <c r="J86" s="114"/>
      <c r="K86" s="114">
        <v>4</v>
      </c>
      <c r="L86" s="114">
        <v>2</v>
      </c>
      <c r="M86" s="114">
        <v>1</v>
      </c>
      <c r="N86" s="199">
        <v>1</v>
      </c>
      <c r="O86" s="199">
        <v>1</v>
      </c>
      <c r="P86" s="199"/>
      <c r="Q86" s="199"/>
      <c r="R86" s="199">
        <v>2</v>
      </c>
      <c r="S86" s="199">
        <v>4</v>
      </c>
      <c r="T86" s="199">
        <v>3</v>
      </c>
      <c r="U86" s="199">
        <v>2.5</v>
      </c>
      <c r="V86" s="199">
        <v>2</v>
      </c>
      <c r="W86" s="199"/>
      <c r="X86" s="199"/>
      <c r="Y86" s="199">
        <v>6</v>
      </c>
      <c r="Z86" s="199">
        <v>1</v>
      </c>
      <c r="AA86" s="199">
        <v>2</v>
      </c>
      <c r="AB86" s="199">
        <v>1</v>
      </c>
      <c r="AC86" s="199">
        <v>1</v>
      </c>
      <c r="AD86" s="199"/>
      <c r="AE86" s="115"/>
      <c r="AF86" s="199">
        <v>3</v>
      </c>
      <c r="AG86" s="44">
        <f t="shared" ref="AG86:AG89" si="10">SUM(B86:AF86)</f>
        <v>57.5</v>
      </c>
      <c r="AH86" s="15"/>
    </row>
    <row r="87" spans="1:34" s="12" customFormat="1" ht="24.6">
      <c r="A87" s="118" t="s">
        <v>21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57.5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15"/>
      <c r="AF92" s="115"/>
      <c r="AG92" s="44">
        <f>SUM(B92:AF92)</f>
        <v>0</v>
      </c>
      <c r="AH92" s="15"/>
    </row>
    <row r="93" spans="1:34" s="12" customFormat="1" ht="24.6">
      <c r="A93" s="14" t="s">
        <v>20</v>
      </c>
      <c r="B93" s="114"/>
      <c r="C93" s="114"/>
      <c r="D93" s="114"/>
      <c r="E93" s="114">
        <v>0.2</v>
      </c>
      <c r="F93" s="114"/>
      <c r="G93" s="114">
        <v>0.2</v>
      </c>
      <c r="H93" s="114"/>
      <c r="I93" s="114"/>
      <c r="J93" s="114"/>
      <c r="K93" s="114"/>
      <c r="L93" s="114"/>
      <c r="M93" s="114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15"/>
      <c r="AF93" s="115"/>
      <c r="AG93" s="44">
        <f t="shared" ref="AG93:AG97" si="12">SUM(B93:AF93)</f>
        <v>0.4</v>
      </c>
      <c r="AH93" s="15"/>
    </row>
    <row r="94" spans="1:34" s="12" customFormat="1" ht="24.6">
      <c r="A94" s="39" t="s">
        <v>27</v>
      </c>
      <c r="B94" s="114"/>
      <c r="C94" s="114"/>
      <c r="D94" s="114"/>
      <c r="E94" s="114">
        <v>0.1</v>
      </c>
      <c r="F94" s="114"/>
      <c r="G94" s="114">
        <v>0.1</v>
      </c>
      <c r="H94" s="114"/>
      <c r="I94" s="114"/>
      <c r="J94" s="114"/>
      <c r="K94" s="114"/>
      <c r="L94" s="114"/>
      <c r="M94" s="114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15"/>
      <c r="AF94" s="115"/>
      <c r="AG94" s="44">
        <f t="shared" si="12"/>
        <v>0.2</v>
      </c>
      <c r="AH94" s="15"/>
    </row>
    <row r="95" spans="1:34" s="12" customFormat="1" ht="24.6">
      <c r="A95" s="13" t="s">
        <v>28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15"/>
      <c r="AF95" s="115"/>
      <c r="AG95" s="44">
        <f t="shared" si="12"/>
        <v>0</v>
      </c>
      <c r="AH95" s="15"/>
    </row>
    <row r="96" spans="1:34" s="12" customFormat="1" ht="24.6">
      <c r="A96" s="13" t="s">
        <v>39</v>
      </c>
      <c r="B96" s="114"/>
      <c r="C96" s="114"/>
      <c r="D96" s="114"/>
      <c r="E96" s="114"/>
      <c r="F96" s="114"/>
      <c r="G96" s="114">
        <v>0.1</v>
      </c>
      <c r="H96" s="114"/>
      <c r="I96" s="114"/>
      <c r="J96" s="114"/>
      <c r="K96" s="114"/>
      <c r="L96" s="114"/>
      <c r="M96" s="114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15"/>
      <c r="AF96" s="115"/>
      <c r="AG96" s="44">
        <f t="shared" si="12"/>
        <v>0.1</v>
      </c>
      <c r="AH96" s="15"/>
    </row>
    <row r="97" spans="1:34" s="12" customFormat="1" ht="24.6">
      <c r="A97" s="13" t="s">
        <v>40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15"/>
      <c r="AF97" s="115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0.70000000000000007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F6DB-B0C1-479A-BDF9-BBD8C933BECA}">
  <dimension ref="A1:AH107"/>
  <sheetViews>
    <sheetView topLeftCell="A74" zoomScale="60" zoomScaleNormal="60" workbookViewId="0">
      <selection activeCell="C92" sqref="C92"/>
    </sheetView>
  </sheetViews>
  <sheetFormatPr defaultRowHeight="14.4"/>
  <cols>
    <col min="1" max="1" width="23" customWidth="1"/>
    <col min="2" max="32" width="4.6640625" customWidth="1"/>
    <col min="33" max="33" width="14" customWidth="1"/>
    <col min="35" max="35" width="11" customWidth="1"/>
  </cols>
  <sheetData>
    <row r="1" spans="1:34" ht="23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4" ht="23.4">
      <c r="A2" s="213" t="s">
        <v>1</v>
      </c>
      <c r="B2" s="245" t="s">
        <v>121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11" t="s">
        <v>34</v>
      </c>
    </row>
    <row r="3" spans="1:34" ht="23.4">
      <c r="A3" s="21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</row>
    <row r="4" spans="1:34" ht="23.4">
      <c r="A4" s="116" t="s">
        <v>23</v>
      </c>
      <c r="B4" s="18"/>
      <c r="C4" s="18"/>
      <c r="D4" s="18"/>
      <c r="E4" s="18"/>
      <c r="F4" s="5"/>
      <c r="G4" s="5"/>
      <c r="H4" s="5"/>
      <c r="I4" s="5"/>
      <c r="J4" s="5"/>
      <c r="K4" s="5"/>
      <c r="L4" s="5"/>
      <c r="M4" s="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4" s="12" customFormat="1" ht="24.6">
      <c r="A5" s="14" t="s">
        <v>38</v>
      </c>
      <c r="B5" s="114">
        <v>14</v>
      </c>
      <c r="C5" s="114">
        <v>12</v>
      </c>
      <c r="D5" s="114">
        <v>5</v>
      </c>
      <c r="E5" s="114">
        <v>6</v>
      </c>
      <c r="F5" s="114">
        <v>38</v>
      </c>
      <c r="G5" s="114"/>
      <c r="H5" s="114"/>
      <c r="I5" s="114"/>
      <c r="J5" s="114">
        <v>3.5</v>
      </c>
      <c r="K5" s="114">
        <v>4.5</v>
      </c>
      <c r="L5" s="114">
        <v>6</v>
      </c>
      <c r="M5" s="114">
        <v>8</v>
      </c>
      <c r="N5" s="199"/>
      <c r="O5" s="199"/>
      <c r="P5" s="199"/>
      <c r="Q5" s="199"/>
      <c r="R5" s="199">
        <v>10</v>
      </c>
      <c r="S5" s="199">
        <v>3</v>
      </c>
      <c r="T5" s="199">
        <v>10</v>
      </c>
      <c r="U5" s="199"/>
      <c r="V5" s="199"/>
      <c r="W5" s="199">
        <v>8</v>
      </c>
      <c r="X5" s="199">
        <v>8</v>
      </c>
      <c r="Y5" s="199">
        <v>10</v>
      </c>
      <c r="Z5" s="199">
        <v>6</v>
      </c>
      <c r="AA5" s="199">
        <v>7</v>
      </c>
      <c r="AB5" s="199"/>
      <c r="AC5" s="199"/>
      <c r="AD5" s="199">
        <v>9</v>
      </c>
      <c r="AE5" s="199">
        <v>12</v>
      </c>
      <c r="AF5" s="199"/>
      <c r="AG5" s="44">
        <f t="shared" ref="AG5:AG10" si="0">SUM(B5:AF5)</f>
        <v>180</v>
      </c>
      <c r="AH5" s="15"/>
    </row>
    <row r="6" spans="1:34" s="12" customFormat="1" ht="24.6">
      <c r="A6" s="118" t="s">
        <v>21</v>
      </c>
      <c r="B6" s="114">
        <v>1</v>
      </c>
      <c r="C6" s="114">
        <v>1</v>
      </c>
      <c r="D6" s="114">
        <v>1</v>
      </c>
      <c r="E6" s="114">
        <v>1</v>
      </c>
      <c r="F6" s="114">
        <v>1</v>
      </c>
      <c r="G6" s="114"/>
      <c r="H6" s="114"/>
      <c r="I6" s="114"/>
      <c r="J6" s="114">
        <v>1</v>
      </c>
      <c r="K6" s="114">
        <v>1</v>
      </c>
      <c r="L6" s="114">
        <v>1</v>
      </c>
      <c r="M6" s="114">
        <v>1</v>
      </c>
      <c r="N6" s="114"/>
      <c r="O6" s="114"/>
      <c r="P6" s="114"/>
      <c r="Q6" s="114"/>
      <c r="R6" s="199">
        <v>0.5</v>
      </c>
      <c r="S6" s="199">
        <v>1</v>
      </c>
      <c r="T6" s="199">
        <v>4</v>
      </c>
      <c r="U6" s="199"/>
      <c r="V6" s="199"/>
      <c r="W6" s="199">
        <v>0.5</v>
      </c>
      <c r="X6" s="199">
        <v>1</v>
      </c>
      <c r="Y6" s="199">
        <v>1</v>
      </c>
      <c r="Z6" s="199">
        <v>0.5</v>
      </c>
      <c r="AA6" s="199">
        <v>1</v>
      </c>
      <c r="AB6" s="199"/>
      <c r="AC6" s="199"/>
      <c r="AD6" s="199">
        <v>1</v>
      </c>
      <c r="AE6" s="199">
        <v>1</v>
      </c>
      <c r="AF6" s="199"/>
      <c r="AG6" s="44">
        <f t="shared" si="0"/>
        <v>20.5</v>
      </c>
      <c r="AH6" s="15"/>
    </row>
    <row r="7" spans="1:34" s="12" customFormat="1" ht="24.6">
      <c r="A7" s="14" t="s">
        <v>25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44">
        <f t="shared" si="0"/>
        <v>0</v>
      </c>
      <c r="AH7" s="15"/>
    </row>
    <row r="8" spans="1:34" ht="24.6">
      <c r="A8" s="6" t="s">
        <v>26</v>
      </c>
      <c r="B8" s="114"/>
      <c r="C8" s="114"/>
      <c r="D8" s="114"/>
      <c r="E8" s="114"/>
      <c r="F8" s="114">
        <v>1</v>
      </c>
      <c r="G8" s="114"/>
      <c r="H8" s="114"/>
      <c r="I8" s="114"/>
      <c r="J8" s="114"/>
      <c r="K8" s="114"/>
      <c r="L8" s="114"/>
      <c r="M8" s="114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44">
        <f t="shared" si="0"/>
        <v>1</v>
      </c>
      <c r="AH8" s="16"/>
    </row>
    <row r="9" spans="1:34" ht="24.6">
      <c r="A9" s="101" t="s">
        <v>70</v>
      </c>
      <c r="B9" s="91"/>
      <c r="C9" s="91"/>
      <c r="D9" s="91"/>
      <c r="E9" s="91"/>
      <c r="F9" s="91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23">
        <f>SUM(AG5)+SUM(AG7:AG8)</f>
        <v>181</v>
      </c>
      <c r="AH9" s="16"/>
    </row>
    <row r="10" spans="1:34" ht="23.4">
      <c r="A10" s="117" t="s">
        <v>18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4">
        <f t="shared" si="0"/>
        <v>0</v>
      </c>
      <c r="AH10" s="16"/>
    </row>
    <row r="11" spans="1:34" s="12" customFormat="1" ht="24.6">
      <c r="A11" s="13" t="s">
        <v>19</v>
      </c>
      <c r="B11" s="114">
        <v>0.2</v>
      </c>
      <c r="C11" s="114">
        <v>0.3</v>
      </c>
      <c r="D11" s="114">
        <v>0.2</v>
      </c>
      <c r="E11" s="114">
        <v>5</v>
      </c>
      <c r="F11" s="114">
        <v>1.67</v>
      </c>
      <c r="G11" s="114"/>
      <c r="H11" s="114"/>
      <c r="I11" s="114"/>
      <c r="J11" s="114"/>
      <c r="K11" s="114">
        <v>0.1</v>
      </c>
      <c r="L11" s="114">
        <v>0.2</v>
      </c>
      <c r="M11" s="114"/>
      <c r="N11" s="199"/>
      <c r="O11" s="199"/>
      <c r="P11" s="199"/>
      <c r="Q11" s="199"/>
      <c r="R11" s="199"/>
      <c r="S11" s="199">
        <v>0.1</v>
      </c>
      <c r="T11" s="199"/>
      <c r="U11" s="199"/>
      <c r="V11" s="199"/>
      <c r="W11" s="199">
        <v>0.1</v>
      </c>
      <c r="X11" s="199">
        <v>0.1</v>
      </c>
      <c r="Y11" s="199">
        <v>0.1</v>
      </c>
      <c r="Z11" s="199"/>
      <c r="AA11" s="199">
        <v>0.1</v>
      </c>
      <c r="AB11" s="199"/>
      <c r="AC11" s="199"/>
      <c r="AD11" s="199">
        <v>0.1</v>
      </c>
      <c r="AE11" s="199"/>
      <c r="AF11" s="199"/>
      <c r="AG11" s="44">
        <f>SUM(B11:AF11)</f>
        <v>8.2699999999999978</v>
      </c>
      <c r="AH11" s="15"/>
    </row>
    <row r="12" spans="1:34" s="12" customFormat="1" ht="24.6">
      <c r="A12" s="14" t="s">
        <v>20</v>
      </c>
      <c r="B12" s="114">
        <v>0.5</v>
      </c>
      <c r="C12" s="114">
        <v>1.3</v>
      </c>
      <c r="D12" s="114">
        <v>0.5</v>
      </c>
      <c r="E12" s="114">
        <v>1.2</v>
      </c>
      <c r="F12" s="114">
        <v>0.5</v>
      </c>
      <c r="G12" s="114"/>
      <c r="H12" s="114"/>
      <c r="I12" s="114"/>
      <c r="J12" s="114">
        <v>0.9</v>
      </c>
      <c r="K12" s="114">
        <v>0.5</v>
      </c>
      <c r="L12" s="114">
        <v>0.2</v>
      </c>
      <c r="M12" s="114"/>
      <c r="N12" s="199"/>
      <c r="O12" s="199"/>
      <c r="P12" s="199"/>
      <c r="Q12" s="199"/>
      <c r="R12" s="199">
        <v>0.8</v>
      </c>
      <c r="S12" s="199">
        <v>0.5</v>
      </c>
      <c r="T12" s="199">
        <v>1</v>
      </c>
      <c r="U12" s="199"/>
      <c r="V12" s="199"/>
      <c r="W12" s="199">
        <v>1</v>
      </c>
      <c r="X12" s="199">
        <v>1</v>
      </c>
      <c r="Y12" s="199">
        <v>0.9</v>
      </c>
      <c r="Z12" s="199">
        <v>0.5</v>
      </c>
      <c r="AA12" s="199">
        <v>0.5</v>
      </c>
      <c r="AB12" s="199"/>
      <c r="AC12" s="199"/>
      <c r="AD12" s="199">
        <v>0.4</v>
      </c>
      <c r="AE12" s="199">
        <v>0.5</v>
      </c>
      <c r="AF12" s="199"/>
      <c r="AG12" s="44">
        <f t="shared" ref="AG12:AG23" si="1">SUM(B12:AF12)</f>
        <v>12.700000000000001</v>
      </c>
      <c r="AH12" s="15"/>
    </row>
    <row r="13" spans="1:34" s="12" customFormat="1" ht="24.6">
      <c r="A13" s="39" t="s">
        <v>27</v>
      </c>
      <c r="B13" s="114">
        <v>0.2</v>
      </c>
      <c r="C13" s="114">
        <v>0.3</v>
      </c>
      <c r="D13" s="114">
        <v>0.2</v>
      </c>
      <c r="E13" s="114">
        <v>0.2</v>
      </c>
      <c r="F13" s="114">
        <v>1.5</v>
      </c>
      <c r="G13" s="114"/>
      <c r="H13" s="114"/>
      <c r="I13" s="114"/>
      <c r="J13" s="114"/>
      <c r="K13" s="114"/>
      <c r="L13" s="114"/>
      <c r="M13" s="114"/>
      <c r="N13" s="199"/>
      <c r="O13" s="199"/>
      <c r="P13" s="199"/>
      <c r="Q13" s="199"/>
      <c r="R13" s="199"/>
      <c r="S13" s="199">
        <v>0.3</v>
      </c>
      <c r="T13" s="199">
        <v>0.8</v>
      </c>
      <c r="U13" s="199"/>
      <c r="V13" s="199"/>
      <c r="W13" s="199">
        <v>0.8</v>
      </c>
      <c r="X13" s="199">
        <v>0.2</v>
      </c>
      <c r="Y13" s="199">
        <v>2</v>
      </c>
      <c r="Z13" s="199">
        <v>0.4</v>
      </c>
      <c r="AA13" s="199">
        <v>0.2</v>
      </c>
      <c r="AB13" s="199"/>
      <c r="AC13" s="199"/>
      <c r="AD13" s="199">
        <v>0.3</v>
      </c>
      <c r="AE13" s="199">
        <v>0.4</v>
      </c>
      <c r="AF13" s="199"/>
      <c r="AG13" s="44">
        <f t="shared" si="1"/>
        <v>7.8000000000000007</v>
      </c>
      <c r="AH13" s="15"/>
    </row>
    <row r="14" spans="1:34" s="12" customFormat="1" ht="24.6">
      <c r="A14" s="13" t="s">
        <v>28</v>
      </c>
      <c r="B14" s="114">
        <v>1</v>
      </c>
      <c r="C14" s="114"/>
      <c r="D14" s="114">
        <v>0.4</v>
      </c>
      <c r="E14" s="114">
        <v>0.3</v>
      </c>
      <c r="F14" s="114">
        <v>0.5</v>
      </c>
      <c r="G14" s="114"/>
      <c r="H14" s="114"/>
      <c r="I14" s="114"/>
      <c r="J14" s="114">
        <v>0.1</v>
      </c>
      <c r="K14" s="114">
        <v>0.1</v>
      </c>
      <c r="L14" s="114">
        <v>0.5</v>
      </c>
      <c r="M14" s="114">
        <v>0.1</v>
      </c>
      <c r="N14" s="199"/>
      <c r="O14" s="199"/>
      <c r="P14" s="199"/>
      <c r="Q14" s="199"/>
      <c r="R14" s="199">
        <v>0.2</v>
      </c>
      <c r="S14" s="199"/>
      <c r="T14" s="199">
        <v>0.2</v>
      </c>
      <c r="U14" s="199"/>
      <c r="V14" s="199"/>
      <c r="W14" s="199">
        <v>1</v>
      </c>
      <c r="X14" s="199"/>
      <c r="Y14" s="199">
        <v>0.5</v>
      </c>
      <c r="Z14" s="199">
        <v>0.3</v>
      </c>
      <c r="AA14" s="199">
        <v>0.1</v>
      </c>
      <c r="AB14" s="199"/>
      <c r="AC14" s="199"/>
      <c r="AD14" s="199"/>
      <c r="AE14" s="199"/>
      <c r="AF14" s="199"/>
      <c r="AG14" s="44">
        <f t="shared" si="1"/>
        <v>5.3</v>
      </c>
      <c r="AH14" s="15"/>
    </row>
    <row r="15" spans="1:34" s="12" customFormat="1" ht="24.6">
      <c r="A15" s="13" t="s">
        <v>39</v>
      </c>
      <c r="B15" s="114">
        <v>0.1</v>
      </c>
      <c r="C15" s="114">
        <v>0.1</v>
      </c>
      <c r="D15" s="114"/>
      <c r="E15" s="114"/>
      <c r="F15" s="114"/>
      <c r="G15" s="114"/>
      <c r="H15" s="114"/>
      <c r="I15" s="114"/>
      <c r="J15" s="114"/>
      <c r="K15" s="114">
        <v>0.1</v>
      </c>
      <c r="L15" s="114"/>
      <c r="M15" s="114"/>
      <c r="N15" s="199"/>
      <c r="O15" s="199"/>
      <c r="P15" s="199"/>
      <c r="Q15" s="199"/>
      <c r="R15" s="199"/>
      <c r="S15" s="199"/>
      <c r="T15" s="199">
        <v>0.5</v>
      </c>
      <c r="U15" s="199"/>
      <c r="V15" s="199"/>
      <c r="W15" s="199">
        <v>0.2</v>
      </c>
      <c r="X15" s="199"/>
      <c r="Y15" s="199">
        <v>0.2</v>
      </c>
      <c r="Z15" s="199">
        <v>0.1</v>
      </c>
      <c r="AA15" s="199">
        <v>0.3</v>
      </c>
      <c r="AB15" s="199"/>
      <c r="AC15" s="199"/>
      <c r="AD15" s="199">
        <v>0.1</v>
      </c>
      <c r="AE15" s="199">
        <v>0.1</v>
      </c>
      <c r="AF15" s="199"/>
      <c r="AG15" s="44">
        <f t="shared" si="1"/>
        <v>1.8000000000000003</v>
      </c>
      <c r="AH15" s="15"/>
    </row>
    <row r="16" spans="1:34" s="12" customFormat="1" ht="24.6">
      <c r="A16" s="13" t="s">
        <v>40</v>
      </c>
      <c r="B16" s="114">
        <v>0.2</v>
      </c>
      <c r="C16" s="114">
        <v>0.1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99"/>
      <c r="O16" s="199"/>
      <c r="P16" s="199"/>
      <c r="Q16" s="199"/>
      <c r="R16" s="199"/>
      <c r="S16" s="199"/>
      <c r="T16" s="199">
        <v>0.2</v>
      </c>
      <c r="U16" s="199"/>
      <c r="V16" s="199"/>
      <c r="W16" s="199">
        <v>0.1</v>
      </c>
      <c r="X16" s="199"/>
      <c r="Y16" s="199">
        <v>0.1</v>
      </c>
      <c r="Z16" s="199"/>
      <c r="AA16" s="199"/>
      <c r="AB16" s="199"/>
      <c r="AC16" s="199"/>
      <c r="AD16" s="199">
        <v>0.2</v>
      </c>
      <c r="AE16" s="199"/>
      <c r="AF16" s="199"/>
      <c r="AG16" s="44">
        <f t="shared" si="1"/>
        <v>0.89999999999999991</v>
      </c>
      <c r="AH16" s="15"/>
    </row>
    <row r="17" spans="1:34" ht="24.6">
      <c r="A17" s="121" t="s">
        <v>22</v>
      </c>
      <c r="B17" s="91"/>
      <c r="C17" s="91"/>
      <c r="D17" s="91"/>
      <c r="E17" s="91"/>
      <c r="F17" s="114"/>
      <c r="G17" s="114"/>
      <c r="H17" s="114"/>
      <c r="I17" s="114"/>
      <c r="J17" s="114"/>
      <c r="K17" s="114"/>
      <c r="L17" s="114"/>
      <c r="M17" s="114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22">
        <f>SUM(AG11:AG16)</f>
        <v>36.769999999999996</v>
      </c>
    </row>
    <row r="18" spans="1:34" ht="23.4">
      <c r="A18" s="120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4">
        <f t="shared" si="1"/>
        <v>0</v>
      </c>
    </row>
    <row r="19" spans="1:34" ht="23.4">
      <c r="A19" s="6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4">
        <f t="shared" si="1"/>
        <v>0</v>
      </c>
    </row>
    <row r="20" spans="1:34" ht="23.4">
      <c r="A20" s="6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4">
        <f t="shared" si="1"/>
        <v>0</v>
      </c>
    </row>
    <row r="21" spans="1:34" ht="23.4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2"/>
      <c r="O21" s="42"/>
      <c r="P21" s="42"/>
      <c r="Q21" s="42"/>
      <c r="R21" s="42"/>
      <c r="S21" s="42"/>
      <c r="T21" s="42"/>
      <c r="U21" s="42"/>
      <c r="V21" s="42"/>
      <c r="W21" s="42">
        <v>5</v>
      </c>
      <c r="X21" s="42"/>
      <c r="Y21" s="42"/>
      <c r="Z21" s="42"/>
      <c r="AA21" s="42"/>
      <c r="AB21" s="42"/>
      <c r="AC21" s="42"/>
      <c r="AD21" s="42"/>
      <c r="AE21" s="42"/>
      <c r="AF21" s="42"/>
      <c r="AG21" s="44">
        <f t="shared" si="1"/>
        <v>5</v>
      </c>
    </row>
    <row r="22" spans="1:34" ht="23.4">
      <c r="A22" s="8" t="s">
        <v>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>
        <f t="shared" si="1"/>
        <v>0</v>
      </c>
    </row>
    <row r="23" spans="1:34" ht="23.4">
      <c r="A23" s="8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4">
        <f t="shared" si="1"/>
        <v>0</v>
      </c>
    </row>
    <row r="24" spans="1:34" s="12" customFormat="1" ht="24.6">
      <c r="A24" s="119" t="s">
        <v>68</v>
      </c>
      <c r="C24" s="5">
        <v>40</v>
      </c>
      <c r="D24" s="5"/>
      <c r="E24" s="5"/>
      <c r="F24" s="5"/>
      <c r="G24" s="5"/>
      <c r="H24" s="5"/>
      <c r="I24" s="5"/>
      <c r="J24" s="5"/>
      <c r="K24" s="5"/>
      <c r="L24" s="5"/>
      <c r="M24" s="5">
        <v>45</v>
      </c>
      <c r="N24" s="42"/>
      <c r="O24" s="42"/>
      <c r="P24" s="42"/>
      <c r="Q24" s="42"/>
      <c r="R24" s="42"/>
      <c r="S24" s="42"/>
      <c r="T24" s="42">
        <v>35</v>
      </c>
      <c r="U24" s="42"/>
      <c r="V24" s="42"/>
      <c r="W24" s="42"/>
      <c r="X24" s="42"/>
      <c r="Y24" s="42"/>
      <c r="Z24" s="42"/>
      <c r="AA24" s="42">
        <v>5</v>
      </c>
      <c r="AB24" s="42">
        <v>10</v>
      </c>
      <c r="AC24" s="42"/>
      <c r="AD24" s="42"/>
      <c r="AE24" s="42">
        <v>80</v>
      </c>
      <c r="AF24" s="42">
        <v>5</v>
      </c>
      <c r="AG24" s="44">
        <f>SUM(B24:AF24)</f>
        <v>220</v>
      </c>
    </row>
    <row r="25" spans="1:34" s="12" customFormat="1" ht="30" customHeight="1">
      <c r="A25" s="38" t="s">
        <v>49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 t="s">
        <v>50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4" s="12" customFormat="1" ht="21.6">
      <c r="A26" s="38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 t="s">
        <v>52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4" s="12" customFormat="1" ht="21.6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4" ht="23.4">
      <c r="A28" s="213" t="s">
        <v>1</v>
      </c>
      <c r="B28" s="245" t="s">
        <v>120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7"/>
      <c r="AG28" s="11" t="s">
        <v>37</v>
      </c>
    </row>
    <row r="29" spans="1:34" ht="23.4">
      <c r="A29" s="21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</row>
    <row r="30" spans="1:34" ht="23.4">
      <c r="A30" s="116" t="s">
        <v>23</v>
      </c>
      <c r="B30" s="18"/>
      <c r="C30" s="18"/>
      <c r="D30" s="18"/>
      <c r="E30" s="18"/>
      <c r="F30" s="5"/>
      <c r="G30" s="5"/>
      <c r="H30" s="5"/>
      <c r="I30" s="5"/>
      <c r="J30" s="5"/>
      <c r="K30" s="5"/>
      <c r="L30" s="5"/>
      <c r="M30" s="5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4" s="12" customFormat="1" ht="24.6">
      <c r="A31" s="14" t="s">
        <v>38</v>
      </c>
      <c r="B31" s="114">
        <v>3</v>
      </c>
      <c r="C31" s="114">
        <v>1</v>
      </c>
      <c r="D31" s="114">
        <v>1</v>
      </c>
      <c r="E31" s="114">
        <v>1</v>
      </c>
      <c r="F31" s="114">
        <v>3</v>
      </c>
      <c r="G31" s="114"/>
      <c r="H31" s="114"/>
      <c r="I31" s="114"/>
      <c r="J31" s="114">
        <v>0.54</v>
      </c>
      <c r="K31" s="114">
        <v>0.5</v>
      </c>
      <c r="L31" s="114">
        <v>1</v>
      </c>
      <c r="M31" s="114"/>
      <c r="N31" s="199"/>
      <c r="O31" s="199"/>
      <c r="P31" s="199"/>
      <c r="Q31" s="199"/>
      <c r="R31" s="199">
        <v>2</v>
      </c>
      <c r="S31" s="199">
        <v>1</v>
      </c>
      <c r="T31" s="199">
        <v>0.5</v>
      </c>
      <c r="U31" s="199"/>
      <c r="V31" s="199"/>
      <c r="W31" s="199">
        <v>0.2</v>
      </c>
      <c r="X31" s="199">
        <v>0.3</v>
      </c>
      <c r="Y31" s="199">
        <v>1</v>
      </c>
      <c r="Z31" s="199">
        <v>1</v>
      </c>
      <c r="AA31" s="199">
        <v>3</v>
      </c>
      <c r="AB31" s="199"/>
      <c r="AC31" s="199"/>
      <c r="AD31" s="199">
        <v>1</v>
      </c>
      <c r="AE31" s="115">
        <v>1</v>
      </c>
      <c r="AF31" s="115"/>
      <c r="AG31" s="44">
        <f t="shared" ref="AG31:AG34" si="2">SUM(B31:AF31)</f>
        <v>22.04</v>
      </c>
      <c r="AH31" s="15"/>
    </row>
    <row r="32" spans="1:34" s="12" customFormat="1" ht="24.6">
      <c r="A32" s="118" t="s">
        <v>21</v>
      </c>
      <c r="B32" s="91"/>
      <c r="C32" s="91"/>
      <c r="D32" s="91"/>
      <c r="E32" s="91"/>
      <c r="F32" s="114"/>
      <c r="G32" s="114"/>
      <c r="H32" s="114"/>
      <c r="I32" s="114"/>
      <c r="J32" s="114"/>
      <c r="K32" s="114"/>
      <c r="L32" s="114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44">
        <f t="shared" si="2"/>
        <v>0</v>
      </c>
      <c r="AH32" s="15"/>
    </row>
    <row r="33" spans="1:34" s="12" customFormat="1" ht="24.6">
      <c r="A33" s="14" t="s">
        <v>25</v>
      </c>
      <c r="B33" s="91"/>
      <c r="C33" s="91"/>
      <c r="D33" s="91"/>
      <c r="E33" s="91"/>
      <c r="F33" s="114"/>
      <c r="G33" s="114"/>
      <c r="H33" s="114"/>
      <c r="I33" s="114"/>
      <c r="J33" s="114"/>
      <c r="K33" s="114"/>
      <c r="L33" s="114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>
        <f t="shared" si="2"/>
        <v>0</v>
      </c>
      <c r="AH33" s="15"/>
    </row>
    <row r="34" spans="1:34" ht="24.6">
      <c r="A34" s="6" t="s">
        <v>26</v>
      </c>
      <c r="B34" s="91"/>
      <c r="C34" s="91"/>
      <c r="D34" s="91"/>
      <c r="E34" s="91"/>
      <c r="F34" s="114"/>
      <c r="G34" s="114"/>
      <c r="H34" s="114"/>
      <c r="I34" s="114"/>
      <c r="J34" s="114"/>
      <c r="K34" s="114"/>
      <c r="L34" s="114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4">
        <f t="shared" si="2"/>
        <v>0</v>
      </c>
      <c r="AH34" s="16"/>
    </row>
    <row r="35" spans="1:34" ht="24.6">
      <c r="A35" s="101" t="s">
        <v>70</v>
      </c>
      <c r="B35" s="91"/>
      <c r="C35" s="91"/>
      <c r="D35" s="91"/>
      <c r="E35" s="91"/>
      <c r="F35" s="91"/>
      <c r="G35" s="114"/>
      <c r="H35" s="114"/>
      <c r="I35" s="114"/>
      <c r="J35" s="114"/>
      <c r="K35" s="114"/>
      <c r="L35" s="114"/>
      <c r="M35" s="114"/>
      <c r="N35" s="114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23">
        <f>SUM(AG31)+SUM(AG33:AG34)</f>
        <v>22.04</v>
      </c>
      <c r="AH35" s="16"/>
    </row>
    <row r="36" spans="1:34" ht="23.4">
      <c r="A36" s="117" t="s">
        <v>18</v>
      </c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4">
        <f t="shared" ref="AG36" si="3">SUM(B36:AF36)</f>
        <v>0</v>
      </c>
      <c r="AH36" s="16"/>
    </row>
    <row r="37" spans="1:34" s="12" customFormat="1" ht="24.6">
      <c r="A37" s="13" t="s">
        <v>19</v>
      </c>
      <c r="B37" s="114"/>
      <c r="C37" s="114"/>
      <c r="D37" s="114">
        <v>0.2</v>
      </c>
      <c r="E37" s="114">
        <v>0.3</v>
      </c>
      <c r="F37" s="114"/>
      <c r="G37" s="114"/>
      <c r="H37" s="114"/>
      <c r="I37" s="114"/>
      <c r="J37" s="114"/>
      <c r="K37" s="114"/>
      <c r="L37" s="114"/>
      <c r="M37" s="114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15"/>
      <c r="AG37" s="44">
        <f>SUM(B37:AF37)</f>
        <v>0.5</v>
      </c>
      <c r="AH37" s="15"/>
    </row>
    <row r="38" spans="1:34" s="12" customFormat="1" ht="24.6">
      <c r="A38" s="14" t="s">
        <v>20</v>
      </c>
      <c r="B38" s="114">
        <v>0.2</v>
      </c>
      <c r="C38" s="114"/>
      <c r="D38" s="114">
        <v>0.5</v>
      </c>
      <c r="E38" s="114">
        <v>1</v>
      </c>
      <c r="F38" s="114"/>
      <c r="G38" s="114"/>
      <c r="H38" s="114"/>
      <c r="I38" s="114"/>
      <c r="J38" s="114"/>
      <c r="K38" s="114"/>
      <c r="L38" s="114">
        <v>0.1</v>
      </c>
      <c r="M38" s="114"/>
      <c r="N38" s="199"/>
      <c r="O38" s="199"/>
      <c r="P38" s="199"/>
      <c r="Q38" s="199"/>
      <c r="R38" s="199">
        <v>0.2</v>
      </c>
      <c r="S38" s="199"/>
      <c r="T38" s="199"/>
      <c r="U38" s="199"/>
      <c r="V38" s="199"/>
      <c r="W38" s="199"/>
      <c r="X38" s="199"/>
      <c r="Y38" s="199"/>
      <c r="Z38" s="199">
        <v>0.1</v>
      </c>
      <c r="AA38" s="199"/>
      <c r="AB38" s="199"/>
      <c r="AC38" s="199"/>
      <c r="AD38" s="199">
        <v>0.1</v>
      </c>
      <c r="AE38" s="199">
        <v>0.2</v>
      </c>
      <c r="AF38" s="115"/>
      <c r="AG38" s="44">
        <f t="shared" ref="AG38:AG42" si="4">SUM(B38:AF38)</f>
        <v>2.4000000000000004</v>
      </c>
      <c r="AH38" s="15"/>
    </row>
    <row r="39" spans="1:34" s="12" customFormat="1" ht="24.6">
      <c r="A39" s="39" t="s">
        <v>27</v>
      </c>
      <c r="B39" s="114"/>
      <c r="C39" s="114"/>
      <c r="D39" s="114">
        <v>0.1</v>
      </c>
      <c r="E39" s="114">
        <v>0.2</v>
      </c>
      <c r="F39" s="114"/>
      <c r="G39" s="114"/>
      <c r="H39" s="114"/>
      <c r="I39" s="114"/>
      <c r="J39" s="114"/>
      <c r="K39" s="114"/>
      <c r="L39" s="114"/>
      <c r="M39" s="114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15"/>
      <c r="AG39" s="44">
        <f t="shared" si="4"/>
        <v>0.30000000000000004</v>
      </c>
      <c r="AH39" s="15"/>
    </row>
    <row r="40" spans="1:34" s="12" customFormat="1" ht="24.6">
      <c r="A40" s="13" t="s">
        <v>28</v>
      </c>
      <c r="B40" s="114"/>
      <c r="C40" s="114"/>
      <c r="D40" s="114">
        <v>0.2</v>
      </c>
      <c r="E40" s="114">
        <v>0.3</v>
      </c>
      <c r="F40" s="114"/>
      <c r="G40" s="114"/>
      <c r="H40" s="114"/>
      <c r="I40" s="114"/>
      <c r="J40" s="114"/>
      <c r="K40" s="114"/>
      <c r="L40" s="114"/>
      <c r="M40" s="114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15"/>
      <c r="AG40" s="44">
        <f t="shared" si="4"/>
        <v>0.5</v>
      </c>
      <c r="AH40" s="15"/>
    </row>
    <row r="41" spans="1:34" s="12" customFormat="1" ht="24.6">
      <c r="A41" s="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15"/>
      <c r="AG41" s="44">
        <f t="shared" si="4"/>
        <v>0</v>
      </c>
      <c r="AH41" s="15"/>
    </row>
    <row r="42" spans="1:34" s="12" customFormat="1" ht="24.6">
      <c r="A42" s="13" t="s">
        <v>40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15"/>
      <c r="AG42" s="44">
        <f t="shared" si="4"/>
        <v>0</v>
      </c>
      <c r="AH42" s="15"/>
    </row>
    <row r="43" spans="1:34" ht="24.6">
      <c r="A43" s="121" t="s">
        <v>22</v>
      </c>
      <c r="B43" s="91"/>
      <c r="C43" s="91"/>
      <c r="D43" s="91"/>
      <c r="E43" s="91"/>
      <c r="F43" s="114"/>
      <c r="G43" s="114"/>
      <c r="H43" s="114"/>
      <c r="I43" s="114"/>
      <c r="J43" s="114"/>
      <c r="K43" s="114"/>
      <c r="L43" s="114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22">
        <f>SUM(AG37:AG42)</f>
        <v>3.7</v>
      </c>
    </row>
    <row r="44" spans="1:34" ht="23.4">
      <c r="A44" s="120" t="s">
        <v>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4">
        <f t="shared" ref="AG44:AG49" si="5">SUM(B44:AF44)</f>
        <v>0</v>
      </c>
    </row>
    <row r="45" spans="1:34" ht="23.4">
      <c r="A45" s="6" t="s">
        <v>15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4">
        <f t="shared" si="5"/>
        <v>0</v>
      </c>
    </row>
    <row r="46" spans="1:34" ht="23.4">
      <c r="A46" s="6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>
        <f t="shared" si="5"/>
        <v>0</v>
      </c>
    </row>
    <row r="47" spans="1:34" ht="23.4">
      <c r="A47" s="7" t="s">
        <v>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>
        <f t="shared" si="5"/>
        <v>0</v>
      </c>
    </row>
    <row r="48" spans="1:34" ht="23.4">
      <c r="A48" s="8" t="s">
        <v>29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4">
        <f t="shared" si="5"/>
        <v>0</v>
      </c>
    </row>
    <row r="49" spans="1:34" ht="23.4">
      <c r="A49" s="8" t="s">
        <v>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>
        <f t="shared" si="5"/>
        <v>0</v>
      </c>
    </row>
    <row r="50" spans="1:34" s="12" customFormat="1" ht="24.6">
      <c r="A50" s="119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4">
        <f>SUM(B50:AF50)</f>
        <v>0</v>
      </c>
    </row>
    <row r="51" spans="1:34" s="12" customFormat="1" ht="24.6">
      <c r="A51" s="11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</row>
    <row r="52" spans="1:34" s="12" customFormat="1" ht="24">
      <c r="A52" s="38" t="s">
        <v>49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 t="s">
        <v>50</v>
      </c>
      <c r="W52" s="38"/>
      <c r="X52" s="38"/>
      <c r="Y52" s="38"/>
      <c r="Z52" s="38"/>
      <c r="AA52" s="38"/>
      <c r="AB52" s="38"/>
      <c r="AC52" s="38"/>
      <c r="AD52" s="38"/>
      <c r="AE52" s="38"/>
      <c r="AF52" s="43"/>
    </row>
    <row r="53" spans="1:34" ht="21.6">
      <c r="A53" s="38" t="s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 t="s">
        <v>52</v>
      </c>
      <c r="W53" s="38"/>
      <c r="X53" s="38"/>
      <c r="Y53" s="38"/>
      <c r="Z53" s="38"/>
      <c r="AA53" s="38"/>
      <c r="AB53" s="38"/>
      <c r="AC53" s="38"/>
      <c r="AD53" s="38"/>
      <c r="AE53" s="38"/>
      <c r="AF53" s="40"/>
    </row>
    <row r="54" spans="1:34" ht="21.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0"/>
    </row>
    <row r="55" spans="1:34" ht="23.4">
      <c r="A55" s="213" t="s">
        <v>1</v>
      </c>
      <c r="B55" s="215" t="s">
        <v>119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11" t="s">
        <v>35</v>
      </c>
    </row>
    <row r="56" spans="1:34" ht="23.4">
      <c r="A56" s="214"/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H56" s="5">
        <v>7</v>
      </c>
      <c r="I56" s="5">
        <v>8</v>
      </c>
      <c r="J56" s="5">
        <v>9</v>
      </c>
      <c r="K56" s="5">
        <v>10</v>
      </c>
      <c r="L56" s="5">
        <v>11</v>
      </c>
      <c r="M56" s="5">
        <v>12</v>
      </c>
      <c r="N56" s="5">
        <v>13</v>
      </c>
      <c r="O56" s="5">
        <v>14</v>
      </c>
      <c r="P56" s="5">
        <v>15</v>
      </c>
      <c r="Q56" s="5">
        <v>16</v>
      </c>
      <c r="R56" s="5">
        <v>17</v>
      </c>
      <c r="S56" s="5">
        <v>18</v>
      </c>
      <c r="T56" s="5">
        <v>19</v>
      </c>
      <c r="U56" s="5">
        <v>20</v>
      </c>
      <c r="V56" s="5">
        <v>21</v>
      </c>
      <c r="W56" s="5">
        <v>22</v>
      </c>
      <c r="X56" s="5">
        <v>23</v>
      </c>
      <c r="Y56" s="5">
        <v>24</v>
      </c>
      <c r="Z56" s="5">
        <v>25</v>
      </c>
      <c r="AA56" s="5">
        <v>26</v>
      </c>
      <c r="AB56" s="5">
        <v>27</v>
      </c>
      <c r="AC56" s="5">
        <v>28</v>
      </c>
      <c r="AD56" s="5">
        <v>29</v>
      </c>
      <c r="AE56" s="5">
        <v>30</v>
      </c>
      <c r="AF56" s="5">
        <v>31</v>
      </c>
    </row>
    <row r="57" spans="1:34" ht="23.4">
      <c r="A57" s="116" t="s">
        <v>23</v>
      </c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4" s="12" customFormat="1" ht="24.6">
      <c r="A58" s="14" t="s">
        <v>38</v>
      </c>
      <c r="B58" s="114">
        <v>10</v>
      </c>
      <c r="C58" s="114">
        <v>13</v>
      </c>
      <c r="D58" s="114">
        <v>3.5</v>
      </c>
      <c r="E58" s="114">
        <v>4</v>
      </c>
      <c r="F58" s="114">
        <v>6</v>
      </c>
      <c r="G58" s="114"/>
      <c r="H58" s="114"/>
      <c r="I58" s="114"/>
      <c r="J58" s="114">
        <v>3</v>
      </c>
      <c r="K58" s="114">
        <v>6</v>
      </c>
      <c r="L58" s="114">
        <v>2</v>
      </c>
      <c r="M58" s="114"/>
      <c r="N58" s="199"/>
      <c r="O58" s="199"/>
      <c r="P58" s="199"/>
      <c r="Q58" s="199"/>
      <c r="R58" s="199">
        <v>5</v>
      </c>
      <c r="S58" s="199">
        <v>3</v>
      </c>
      <c r="T58" s="199">
        <v>5</v>
      </c>
      <c r="U58" s="199"/>
      <c r="V58" s="199"/>
      <c r="W58" s="199">
        <v>8</v>
      </c>
      <c r="X58" s="199">
        <v>5.5</v>
      </c>
      <c r="Y58" s="199">
        <v>6</v>
      </c>
      <c r="Z58" s="199">
        <v>11</v>
      </c>
      <c r="AA58" s="199">
        <v>8</v>
      </c>
      <c r="AB58" s="199"/>
      <c r="AC58" s="199"/>
      <c r="AD58" s="199">
        <v>6</v>
      </c>
      <c r="AE58" s="199">
        <v>11</v>
      </c>
      <c r="AF58" s="115"/>
      <c r="AG58" s="44">
        <f t="shared" ref="AG58:AG61" si="6">SUM(B58:AF58)</f>
        <v>116</v>
      </c>
      <c r="AH58" s="15"/>
    </row>
    <row r="59" spans="1:34" s="12" customFormat="1" ht="24.6">
      <c r="A59" s="118" t="s">
        <v>21</v>
      </c>
      <c r="B59" s="114"/>
      <c r="C59" s="114">
        <v>1</v>
      </c>
      <c r="D59" s="114"/>
      <c r="E59" s="114"/>
      <c r="F59" s="114">
        <v>2</v>
      </c>
      <c r="G59" s="114"/>
      <c r="H59" s="114"/>
      <c r="I59" s="114"/>
      <c r="J59" s="114"/>
      <c r="K59" s="114"/>
      <c r="L59" s="114"/>
      <c r="M59" s="114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15"/>
      <c r="AF59" s="115"/>
      <c r="AG59" s="44">
        <f t="shared" si="6"/>
        <v>3</v>
      </c>
      <c r="AH59" s="15"/>
    </row>
    <row r="60" spans="1:34" s="12" customFormat="1" ht="24.6">
      <c r="A60" s="14" t="s">
        <v>25</v>
      </c>
      <c r="B60" s="91"/>
      <c r="C60" s="91"/>
      <c r="D60" s="91"/>
      <c r="E60" s="91"/>
      <c r="F60" s="114"/>
      <c r="G60" s="114"/>
      <c r="H60" s="114"/>
      <c r="I60" s="114"/>
      <c r="J60" s="114"/>
      <c r="K60" s="114"/>
      <c r="L60" s="114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44">
        <f t="shared" si="6"/>
        <v>0</v>
      </c>
      <c r="AH60" s="15"/>
    </row>
    <row r="61" spans="1:34" ht="24.6">
      <c r="A61" s="6" t="s">
        <v>26</v>
      </c>
      <c r="B61" s="91"/>
      <c r="C61" s="91"/>
      <c r="D61" s="91"/>
      <c r="E61" s="91"/>
      <c r="F61" s="114"/>
      <c r="G61" s="114"/>
      <c r="H61" s="114"/>
      <c r="I61" s="114"/>
      <c r="J61" s="114"/>
      <c r="K61" s="114"/>
      <c r="L61" s="114"/>
      <c r="M61" s="114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44">
        <f t="shared" si="6"/>
        <v>0</v>
      </c>
      <c r="AH61" s="16"/>
    </row>
    <row r="62" spans="1:34" ht="24.6">
      <c r="A62" s="101" t="s">
        <v>70</v>
      </c>
      <c r="B62" s="91"/>
      <c r="C62" s="91"/>
      <c r="D62" s="91"/>
      <c r="E62" s="91"/>
      <c r="F62" s="91"/>
      <c r="G62" s="114"/>
      <c r="H62" s="114"/>
      <c r="I62" s="114"/>
      <c r="J62" s="114"/>
      <c r="K62" s="114"/>
      <c r="L62" s="114"/>
      <c r="M62" s="114"/>
      <c r="N62" s="114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23">
        <f>SUM(AG58)+SUM(AG60:AG61)</f>
        <v>116</v>
      </c>
      <c r="AH62" s="16"/>
    </row>
    <row r="63" spans="1:34" ht="23.4">
      <c r="A63" s="117" t="s">
        <v>18</v>
      </c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>
        <f t="shared" ref="AG63" si="7">SUM(B63:AF63)</f>
        <v>0</v>
      </c>
      <c r="AH63" s="16"/>
    </row>
    <row r="64" spans="1:34" s="12" customFormat="1" ht="24.6">
      <c r="A64" s="13" t="s">
        <v>19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>
        <v>0.2</v>
      </c>
      <c r="AB64" s="199"/>
      <c r="AC64" s="199"/>
      <c r="AD64" s="199">
        <v>0.2</v>
      </c>
      <c r="AE64" s="115"/>
      <c r="AF64" s="115"/>
      <c r="AG64" s="44">
        <f>SUM(B64:AF64)</f>
        <v>0.4</v>
      </c>
      <c r="AH64" s="15"/>
    </row>
    <row r="65" spans="1:34" s="12" customFormat="1" ht="24.6">
      <c r="A65" s="14" t="s">
        <v>20</v>
      </c>
      <c r="B65" s="114"/>
      <c r="C65" s="114">
        <v>0.2</v>
      </c>
      <c r="D65" s="114"/>
      <c r="E65" s="114">
        <v>0.1</v>
      </c>
      <c r="F65" s="114"/>
      <c r="G65" s="114"/>
      <c r="H65" s="114"/>
      <c r="I65" s="114"/>
      <c r="J65" s="114">
        <v>0.1</v>
      </c>
      <c r="K65" s="114"/>
      <c r="L65" s="114"/>
      <c r="M65" s="114"/>
      <c r="N65" s="199"/>
      <c r="O65" s="199"/>
      <c r="P65" s="199"/>
      <c r="Q65" s="199"/>
      <c r="R65" s="199">
        <v>0.2</v>
      </c>
      <c r="S65" s="199"/>
      <c r="T65" s="199">
        <v>0.2</v>
      </c>
      <c r="U65" s="199"/>
      <c r="V65" s="199"/>
      <c r="W65" s="199">
        <v>0.3</v>
      </c>
      <c r="X65" s="199">
        <v>0.2</v>
      </c>
      <c r="Y65" s="199">
        <v>0.1</v>
      </c>
      <c r="Z65" s="199">
        <v>0.2</v>
      </c>
      <c r="AA65" s="199">
        <v>0.3</v>
      </c>
      <c r="AB65" s="199"/>
      <c r="AC65" s="199"/>
      <c r="AD65" s="199">
        <v>0.2</v>
      </c>
      <c r="AE65" s="115"/>
      <c r="AF65" s="115"/>
      <c r="AG65" s="44">
        <f t="shared" ref="AG65:AG69" si="8">SUM(B65:AF65)</f>
        <v>2.1</v>
      </c>
      <c r="AH65" s="15"/>
    </row>
    <row r="66" spans="1:34" s="12" customFormat="1" ht="24.6">
      <c r="A66" s="39" t="s">
        <v>27</v>
      </c>
      <c r="B66" s="114"/>
      <c r="C66" s="114"/>
      <c r="D66" s="114"/>
      <c r="E66" s="114">
        <v>0.2</v>
      </c>
      <c r="F66" s="114"/>
      <c r="G66" s="114"/>
      <c r="H66" s="114"/>
      <c r="I66" s="114"/>
      <c r="J66" s="114"/>
      <c r="K66" s="114"/>
      <c r="L66" s="114"/>
      <c r="M66" s="114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>
        <v>0.2</v>
      </c>
      <c r="Z66" s="199"/>
      <c r="AA66" s="199"/>
      <c r="AB66" s="199"/>
      <c r="AC66" s="199"/>
      <c r="AD66" s="199"/>
      <c r="AE66" s="115"/>
      <c r="AF66" s="115"/>
      <c r="AG66" s="44">
        <f t="shared" si="8"/>
        <v>0.4</v>
      </c>
      <c r="AH66" s="15"/>
    </row>
    <row r="67" spans="1:34" s="12" customFormat="1" ht="24.6">
      <c r="A67" s="13" t="s">
        <v>28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>
        <v>0.1</v>
      </c>
      <c r="Z67" s="199"/>
      <c r="AA67" s="199"/>
      <c r="AB67" s="199"/>
      <c r="AC67" s="199"/>
      <c r="AD67" s="199"/>
      <c r="AE67" s="115"/>
      <c r="AF67" s="115"/>
      <c r="AG67" s="44">
        <f t="shared" si="8"/>
        <v>0.1</v>
      </c>
      <c r="AH67" s="15"/>
    </row>
    <row r="68" spans="1:34" s="12" customFormat="1" ht="24.6">
      <c r="A68" s="13" t="s">
        <v>39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99"/>
      <c r="O68" s="199"/>
      <c r="P68" s="199"/>
      <c r="Q68" s="199"/>
      <c r="R68" s="199"/>
      <c r="S68" s="199"/>
      <c r="T68" s="199">
        <v>0.1</v>
      </c>
      <c r="U68" s="199"/>
      <c r="V68" s="199"/>
      <c r="W68" s="199"/>
      <c r="X68" s="199">
        <v>0.1</v>
      </c>
      <c r="Y68" s="199">
        <v>0.1</v>
      </c>
      <c r="Z68" s="199"/>
      <c r="AA68" s="199">
        <v>0.1</v>
      </c>
      <c r="AB68" s="199"/>
      <c r="AC68" s="199"/>
      <c r="AD68" s="199">
        <v>0.1</v>
      </c>
      <c r="AE68" s="115"/>
      <c r="AF68" s="115"/>
      <c r="AG68" s="44">
        <f t="shared" si="8"/>
        <v>0.5</v>
      </c>
      <c r="AH68" s="15"/>
    </row>
    <row r="69" spans="1:34" s="12" customFormat="1" ht="24.6">
      <c r="A69" s="13" t="s">
        <v>40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15"/>
      <c r="AF69" s="115"/>
      <c r="AG69" s="44">
        <f t="shared" si="8"/>
        <v>0</v>
      </c>
      <c r="AH69" s="15"/>
    </row>
    <row r="70" spans="1:34" ht="24.6">
      <c r="A70" s="121" t="s">
        <v>22</v>
      </c>
      <c r="B70" s="91"/>
      <c r="C70" s="91"/>
      <c r="D70" s="91"/>
      <c r="E70" s="91"/>
      <c r="F70" s="114"/>
      <c r="G70" s="114"/>
      <c r="H70" s="114"/>
      <c r="I70" s="114"/>
      <c r="J70" s="114"/>
      <c r="K70" s="114"/>
      <c r="L70" s="114"/>
      <c r="M70" s="114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22">
        <f>SUM(AG64:AG69)</f>
        <v>3.5</v>
      </c>
    </row>
    <row r="71" spans="1:34" ht="23.4">
      <c r="A71" s="120" t="s">
        <v>14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4">
        <f t="shared" ref="AG71:AG76" si="9">SUM(B71:AF71)</f>
        <v>0</v>
      </c>
    </row>
    <row r="72" spans="1:34" ht="23.4">
      <c r="A72" s="6" t="s">
        <v>15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>
        <f t="shared" si="9"/>
        <v>0</v>
      </c>
    </row>
    <row r="73" spans="1:34" ht="23.4">
      <c r="A73" s="6" t="s">
        <v>16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4">
        <f t="shared" si="9"/>
        <v>0</v>
      </c>
    </row>
    <row r="74" spans="1:34" ht="23.4">
      <c r="A74" s="7" t="s">
        <v>17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4">
        <f t="shared" si="9"/>
        <v>0</v>
      </c>
    </row>
    <row r="75" spans="1:34" ht="23.4">
      <c r="A75" s="8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4">
        <f t="shared" si="9"/>
        <v>0</v>
      </c>
    </row>
    <row r="76" spans="1:34" ht="23.4">
      <c r="A76" s="8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4">
        <f t="shared" si="9"/>
        <v>0</v>
      </c>
    </row>
    <row r="77" spans="1:34" s="12" customFormat="1" ht="24.6">
      <c r="A77" s="119" t="s">
        <v>68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4">
        <f>SUM(B77:AF77)</f>
        <v>0</v>
      </c>
    </row>
    <row r="78" spans="1:34" s="12" customFormat="1" ht="24.6">
      <c r="A78" s="11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</row>
    <row r="79" spans="1:34" s="12" customFormat="1" ht="24">
      <c r="A79" s="38" t="s">
        <v>49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 t="s">
        <v>50</v>
      </c>
      <c r="W79" s="38"/>
      <c r="X79" s="38"/>
      <c r="Y79" s="38"/>
      <c r="Z79" s="38"/>
      <c r="AA79" s="38"/>
      <c r="AB79" s="38"/>
      <c r="AC79" s="38"/>
      <c r="AD79" s="38"/>
      <c r="AE79" s="38"/>
      <c r="AF79" s="43"/>
    </row>
    <row r="80" spans="1:34" s="12" customFormat="1" ht="24">
      <c r="A80" s="38" t="s">
        <v>51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 t="s">
        <v>52</v>
      </c>
      <c r="W80" s="38"/>
      <c r="X80" s="38"/>
      <c r="Y80" s="38"/>
      <c r="Z80" s="38"/>
      <c r="AA80" s="38"/>
      <c r="AB80" s="38"/>
      <c r="AC80" s="38"/>
      <c r="AD80" s="38"/>
      <c r="AE80" s="38"/>
      <c r="AF80" s="43"/>
    </row>
    <row r="81" spans="1:34" s="12" customFormat="1" ht="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3"/>
    </row>
    <row r="82" spans="1:34" s="12" customFormat="1" ht="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3"/>
    </row>
    <row r="83" spans="1:34" ht="23.4">
      <c r="A83" s="213" t="s">
        <v>1</v>
      </c>
      <c r="B83" s="215" t="s">
        <v>94</v>
      </c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11" t="s">
        <v>36</v>
      </c>
    </row>
    <row r="84" spans="1:34" ht="23.4">
      <c r="A84" s="214"/>
      <c r="B84" s="5">
        <v>1</v>
      </c>
      <c r="C84" s="5">
        <v>2</v>
      </c>
      <c r="D84" s="5">
        <v>3</v>
      </c>
      <c r="E84" s="5">
        <v>4</v>
      </c>
      <c r="F84" s="5">
        <v>5</v>
      </c>
      <c r="G84" s="5">
        <v>6</v>
      </c>
      <c r="H84" s="5">
        <v>7</v>
      </c>
      <c r="I84" s="5">
        <v>8</v>
      </c>
      <c r="J84" s="5">
        <v>9</v>
      </c>
      <c r="K84" s="5">
        <v>10</v>
      </c>
      <c r="L84" s="5">
        <v>11</v>
      </c>
      <c r="M84" s="5">
        <v>12</v>
      </c>
      <c r="N84" s="5">
        <v>13</v>
      </c>
      <c r="O84" s="5">
        <v>14</v>
      </c>
      <c r="P84" s="5">
        <v>15</v>
      </c>
      <c r="Q84" s="5">
        <v>16</v>
      </c>
      <c r="R84" s="5">
        <v>17</v>
      </c>
      <c r="S84" s="5">
        <v>18</v>
      </c>
      <c r="T84" s="5">
        <v>19</v>
      </c>
      <c r="U84" s="5">
        <v>20</v>
      </c>
      <c r="V84" s="5">
        <v>21</v>
      </c>
      <c r="W84" s="5">
        <v>22</v>
      </c>
      <c r="X84" s="5">
        <v>23</v>
      </c>
      <c r="Y84" s="5">
        <v>24</v>
      </c>
      <c r="Z84" s="5">
        <v>25</v>
      </c>
      <c r="AA84" s="5">
        <v>26</v>
      </c>
      <c r="AB84" s="5">
        <v>27</v>
      </c>
      <c r="AC84" s="5">
        <v>28</v>
      </c>
      <c r="AD84" s="5">
        <v>29</v>
      </c>
      <c r="AE84" s="5">
        <v>30</v>
      </c>
      <c r="AF84" s="5">
        <v>31</v>
      </c>
    </row>
    <row r="85" spans="1:34" ht="23.4">
      <c r="A85" s="116" t="s">
        <v>23</v>
      </c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4" s="12" customFormat="1" ht="24.6">
      <c r="A86" s="14" t="s">
        <v>38</v>
      </c>
      <c r="B86" s="91">
        <v>2</v>
      </c>
      <c r="C86" s="91">
        <v>1</v>
      </c>
      <c r="D86" s="91">
        <v>2</v>
      </c>
      <c r="E86" s="91">
        <v>1</v>
      </c>
      <c r="F86" s="114"/>
      <c r="G86" s="114"/>
      <c r="H86" s="114"/>
      <c r="I86" s="114"/>
      <c r="J86" s="114"/>
      <c r="K86" s="114"/>
      <c r="L86" s="114"/>
      <c r="M86" s="114"/>
      <c r="N86" s="115"/>
      <c r="O86" s="115"/>
      <c r="P86" s="115"/>
      <c r="Q86" s="115"/>
      <c r="R86" s="115">
        <v>1</v>
      </c>
      <c r="S86" s="115"/>
      <c r="T86" s="115"/>
      <c r="U86" s="115"/>
      <c r="V86" s="115"/>
      <c r="W86" s="115"/>
      <c r="X86" s="115">
        <v>2</v>
      </c>
      <c r="Y86" s="115">
        <v>1</v>
      </c>
      <c r="Z86" s="115">
        <v>1</v>
      </c>
      <c r="AA86" s="115">
        <v>0.2</v>
      </c>
      <c r="AB86" s="115"/>
      <c r="AC86" s="115"/>
      <c r="AD86" s="115">
        <v>1.5</v>
      </c>
      <c r="AE86" s="115">
        <v>1</v>
      </c>
      <c r="AF86" s="115"/>
      <c r="AG86" s="44">
        <f t="shared" ref="AG86:AG89" si="10">SUM(B86:AF86)</f>
        <v>13.7</v>
      </c>
      <c r="AH86" s="15"/>
    </row>
    <row r="87" spans="1:34" s="12" customFormat="1" ht="24.6">
      <c r="A87" s="118" t="s">
        <v>21</v>
      </c>
      <c r="B87" s="91"/>
      <c r="C87" s="91"/>
      <c r="D87" s="91"/>
      <c r="E87" s="91"/>
      <c r="F87" s="114"/>
      <c r="G87" s="114"/>
      <c r="H87" s="114"/>
      <c r="I87" s="114"/>
      <c r="J87" s="114"/>
      <c r="K87" s="114"/>
      <c r="L87" s="114"/>
      <c r="M87" s="114"/>
      <c r="N87" s="115"/>
      <c r="O87" s="115"/>
      <c r="P87" s="115" t="s">
        <v>54</v>
      </c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44">
        <f t="shared" si="10"/>
        <v>0</v>
      </c>
      <c r="AH87" s="15"/>
    </row>
    <row r="88" spans="1:34" s="12" customFormat="1" ht="24.6">
      <c r="A88" s="14" t="s">
        <v>25</v>
      </c>
      <c r="B88" s="91"/>
      <c r="C88" s="91"/>
      <c r="D88" s="91"/>
      <c r="E88" s="91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44">
        <f t="shared" si="10"/>
        <v>0</v>
      </c>
      <c r="AH88" s="15"/>
    </row>
    <row r="89" spans="1:34" ht="24.6">
      <c r="A89" s="6" t="s">
        <v>26</v>
      </c>
      <c r="B89" s="91"/>
      <c r="C89" s="91"/>
      <c r="D89" s="91"/>
      <c r="E89" s="91"/>
      <c r="F89" s="114"/>
      <c r="G89" s="114"/>
      <c r="H89" s="114"/>
      <c r="I89" s="114"/>
      <c r="J89" s="114"/>
      <c r="K89" s="114"/>
      <c r="L89" s="114"/>
      <c r="M89" s="114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44">
        <f t="shared" si="10"/>
        <v>0</v>
      </c>
      <c r="AH89" s="16"/>
    </row>
    <row r="90" spans="1:34" ht="24.6">
      <c r="A90" s="101" t="s">
        <v>70</v>
      </c>
      <c r="B90" s="91"/>
      <c r="C90" s="91"/>
      <c r="D90" s="91"/>
      <c r="E90" s="91"/>
      <c r="F90" s="91"/>
      <c r="G90" s="114"/>
      <c r="H90" s="114"/>
      <c r="I90" s="114"/>
      <c r="J90" s="114"/>
      <c r="K90" s="114"/>
      <c r="L90" s="114"/>
      <c r="M90" s="114"/>
      <c r="N90" s="114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23">
        <f>SUM(AG86)+SUM(AG88:AG89)</f>
        <v>13.7</v>
      </c>
      <c r="AH90" s="16"/>
    </row>
    <row r="91" spans="1:34" ht="23.4">
      <c r="A91" s="117" t="s">
        <v>18</v>
      </c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>
        <f t="shared" ref="AG91" si="11">SUM(B91:AF91)</f>
        <v>0</v>
      </c>
      <c r="AH91" s="16"/>
    </row>
    <row r="92" spans="1:34" s="12" customFormat="1" ht="24.6">
      <c r="A92" s="13" t="s">
        <v>19</v>
      </c>
      <c r="B92" s="91">
        <v>0.5</v>
      </c>
      <c r="C92" s="91"/>
      <c r="D92" s="91"/>
      <c r="E92" s="91"/>
      <c r="F92" s="114"/>
      <c r="G92" s="114"/>
      <c r="H92" s="114"/>
      <c r="I92" s="114"/>
      <c r="J92" s="114"/>
      <c r="K92" s="114"/>
      <c r="L92" s="114"/>
      <c r="M92" s="114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>
        <v>0.2</v>
      </c>
      <c r="AE92" s="115"/>
      <c r="AF92" s="115"/>
      <c r="AG92" s="44">
        <f>SUM(B92:AF92)</f>
        <v>0.7</v>
      </c>
      <c r="AH92" s="15"/>
    </row>
    <row r="93" spans="1:34" s="12" customFormat="1" ht="24.6">
      <c r="A93" s="14" t="s">
        <v>20</v>
      </c>
      <c r="B93" s="91"/>
      <c r="C93" s="91">
        <v>0.2</v>
      </c>
      <c r="D93" s="91"/>
      <c r="E93" s="91"/>
      <c r="F93" s="114"/>
      <c r="G93" s="114"/>
      <c r="H93" s="114"/>
      <c r="I93" s="114"/>
      <c r="J93" s="114"/>
      <c r="K93" s="114"/>
      <c r="L93" s="114"/>
      <c r="M93" s="114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>
        <v>0.2</v>
      </c>
      <c r="Y93" s="115"/>
      <c r="Z93" s="115"/>
      <c r="AA93" s="115"/>
      <c r="AB93" s="115"/>
      <c r="AC93" s="115"/>
      <c r="AD93" s="115">
        <v>0.2</v>
      </c>
      <c r="AE93" s="115"/>
      <c r="AF93" s="115"/>
      <c r="AG93" s="44">
        <f t="shared" ref="AG93:AG97" si="12">SUM(B93:AF93)</f>
        <v>0.60000000000000009</v>
      </c>
      <c r="AH93" s="15"/>
    </row>
    <row r="94" spans="1:34" s="12" customFormat="1" ht="24.6">
      <c r="A94" s="39" t="s">
        <v>27</v>
      </c>
      <c r="B94" s="91"/>
      <c r="C94" s="91"/>
      <c r="D94" s="91"/>
      <c r="E94" s="91"/>
      <c r="F94" s="114"/>
      <c r="G94" s="114"/>
      <c r="H94" s="114"/>
      <c r="I94" s="114"/>
      <c r="J94" s="114"/>
      <c r="K94" s="114"/>
      <c r="L94" s="114"/>
      <c r="M94" s="114"/>
      <c r="N94" s="115"/>
      <c r="O94" s="115"/>
      <c r="P94" s="115"/>
      <c r="Q94" s="115"/>
      <c r="R94" s="115"/>
      <c r="S94" s="115"/>
      <c r="T94" s="115"/>
      <c r="U94" s="115">
        <v>1</v>
      </c>
      <c r="V94" s="115">
        <v>5</v>
      </c>
      <c r="W94" s="115"/>
      <c r="X94" s="115">
        <v>0.1</v>
      </c>
      <c r="Y94" s="115"/>
      <c r="Z94" s="115"/>
      <c r="AA94" s="115"/>
      <c r="AB94" s="115"/>
      <c r="AC94" s="115"/>
      <c r="AD94" s="115">
        <v>0.1</v>
      </c>
      <c r="AE94" s="115"/>
      <c r="AF94" s="115"/>
      <c r="AG94" s="44">
        <f t="shared" si="12"/>
        <v>6.1999999999999993</v>
      </c>
      <c r="AH94" s="15"/>
    </row>
    <row r="95" spans="1:34" s="12" customFormat="1" ht="24.6">
      <c r="A95" s="13" t="s">
        <v>28</v>
      </c>
      <c r="B95" s="91"/>
      <c r="C95" s="91">
        <v>0.1</v>
      </c>
      <c r="D95" s="91"/>
      <c r="E95" s="91"/>
      <c r="F95" s="114"/>
      <c r="G95" s="114"/>
      <c r="H95" s="114"/>
      <c r="I95" s="114"/>
      <c r="J95" s="114"/>
      <c r="K95" s="114"/>
      <c r="L95" s="114"/>
      <c r="M95" s="114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44">
        <f t="shared" si="12"/>
        <v>0.1</v>
      </c>
      <c r="AH95" s="15"/>
    </row>
    <row r="96" spans="1:34" s="12" customFormat="1" ht="24.6">
      <c r="A96" s="13" t="s">
        <v>39</v>
      </c>
      <c r="B96" s="91"/>
      <c r="C96" s="91"/>
      <c r="D96" s="91"/>
      <c r="E96" s="91"/>
      <c r="F96" s="114"/>
      <c r="G96" s="114"/>
      <c r="H96" s="114"/>
      <c r="I96" s="114"/>
      <c r="J96" s="114"/>
      <c r="K96" s="114"/>
      <c r="L96" s="114"/>
      <c r="M96" s="114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44">
        <f t="shared" si="12"/>
        <v>0</v>
      </c>
      <c r="AH96" s="15"/>
    </row>
    <row r="97" spans="1:34" s="12" customFormat="1" ht="24.6">
      <c r="A97" s="13" t="s">
        <v>40</v>
      </c>
      <c r="B97" s="91"/>
      <c r="C97" s="91"/>
      <c r="D97" s="91"/>
      <c r="E97" s="91"/>
      <c r="F97" s="114"/>
      <c r="G97" s="114"/>
      <c r="H97" s="114"/>
      <c r="I97" s="114"/>
      <c r="J97" s="114"/>
      <c r="K97" s="114"/>
      <c r="L97" s="114"/>
      <c r="M97" s="114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44">
        <f t="shared" si="12"/>
        <v>0</v>
      </c>
      <c r="AH97" s="15"/>
    </row>
    <row r="98" spans="1:34" ht="24.6">
      <c r="A98" s="121" t="s">
        <v>22</v>
      </c>
      <c r="B98" s="91"/>
      <c r="C98" s="91"/>
      <c r="D98" s="91"/>
      <c r="E98" s="91"/>
      <c r="F98" s="114"/>
      <c r="G98" s="114"/>
      <c r="H98" s="114"/>
      <c r="I98" s="114"/>
      <c r="J98" s="114"/>
      <c r="K98" s="114"/>
      <c r="L98" s="114"/>
      <c r="M98" s="114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22">
        <f>SUM(AG92:AG97)</f>
        <v>7.5999999999999988</v>
      </c>
    </row>
    <row r="99" spans="1:34" ht="23.4">
      <c r="A99" s="120" t="s">
        <v>14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4">
        <f t="shared" ref="AG99:AG104" si="13">SUM(B99:AF99)</f>
        <v>0</v>
      </c>
    </row>
    <row r="100" spans="1:34" ht="23.4">
      <c r="A100" s="6" t="s">
        <v>15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4">
        <f t="shared" si="13"/>
        <v>0</v>
      </c>
    </row>
    <row r="101" spans="1:34" ht="23.4">
      <c r="A101" s="6" t="s">
        <v>16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4">
        <f t="shared" si="13"/>
        <v>0</v>
      </c>
    </row>
    <row r="102" spans="1:34" ht="23.4">
      <c r="A102" s="7" t="s">
        <v>17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4">
        <f t="shared" si="13"/>
        <v>0</v>
      </c>
    </row>
    <row r="103" spans="1:34" ht="23.4">
      <c r="A103" s="8" t="s">
        <v>29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4">
        <f t="shared" si="13"/>
        <v>0</v>
      </c>
    </row>
    <row r="104" spans="1:34" ht="23.4">
      <c r="A104" s="8" t="s">
        <v>30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4">
        <f t="shared" si="13"/>
        <v>0</v>
      </c>
    </row>
    <row r="105" spans="1:34" s="12" customFormat="1" ht="24.6">
      <c r="A105" s="119" t="s">
        <v>68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4">
        <f>SUM(B105:AF105)</f>
        <v>0</v>
      </c>
    </row>
    <row r="106" spans="1:34" ht="21.6">
      <c r="A106" s="38" t="s">
        <v>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 t="s">
        <v>50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</row>
    <row r="107" spans="1:34" ht="21.6">
      <c r="A107" s="38" t="s">
        <v>51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 t="s">
        <v>52</v>
      </c>
      <c r="W107" s="38"/>
      <c r="X107" s="38"/>
      <c r="Y107" s="38"/>
      <c r="Z107" s="38"/>
      <c r="AA107" s="38"/>
      <c r="AB107" s="38"/>
      <c r="AC107" s="38"/>
      <c r="AD107" s="38"/>
      <c r="AE107" s="38"/>
    </row>
  </sheetData>
  <mergeCells count="9">
    <mergeCell ref="A83:A84"/>
    <mergeCell ref="B83:AF83"/>
    <mergeCell ref="A1:AF1"/>
    <mergeCell ref="A2:A3"/>
    <mergeCell ref="B2:AF2"/>
    <mergeCell ref="A28:A29"/>
    <mergeCell ref="B28:AF28"/>
    <mergeCell ref="A55:A56"/>
    <mergeCell ref="B55:AF55"/>
  </mergeCells>
  <pageMargins left="0.11811023622047245" right="0.11811023622047245" top="0.48" bottom="0.11811023622047245" header="0" footer="0"/>
  <pageSetup paperSize="9" scale="86" orientation="landscape" r:id="rId1"/>
  <rowBreaks count="3" manualBreakCount="3">
    <brk id="27" max="31" man="1"/>
    <brk id="54" max="31" man="1"/>
    <brk id="82" max="31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มค</vt:lpstr>
      <vt:lpstr>กพ</vt:lpstr>
      <vt:lpstr>คำนวณ%</vt:lpstr>
      <vt:lpstr>เทียบฐาน</vt:lpstr>
      <vt:lpstr>จุฬาทั้งเดือน</vt:lpstr>
      <vt:lpstr>มกรา</vt:lpstr>
      <vt:lpstr>กุมภา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ต.ค. 68</vt:lpstr>
      <vt:lpstr>พ.ย. 68</vt:lpstr>
      <vt:lpstr>ธ.ค. 68</vt:lpstr>
      <vt:lpstr>'ก.ค. 68'!Print_Area</vt:lpstr>
      <vt:lpstr>'ก.ย. 68'!Print_Area</vt:lpstr>
      <vt:lpstr>กุมภา!Print_Area</vt:lpstr>
      <vt:lpstr>'ต.ค. 68'!Print_Area</vt:lpstr>
      <vt:lpstr>'ธ.ค. 68'!Print_Area</vt:lpstr>
      <vt:lpstr>'พ.ค. 68'!Print_Area</vt:lpstr>
      <vt:lpstr>'พ.ย. 68'!Print_Area</vt:lpstr>
      <vt:lpstr>มกรา!Print_Area</vt:lpstr>
      <vt:lpstr>'มิ.ย. 68'!Print_Area</vt:lpstr>
      <vt:lpstr>'มี.ค. 68'!Print_Area</vt:lpstr>
      <vt:lpstr>'เม.ย. 68'!Print_Area</vt:lpstr>
      <vt:lpstr>'ส.ค.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Nitchamon Thamaragsa</cp:lastModifiedBy>
  <cp:lastPrinted>2025-02-24T08:58:20Z</cp:lastPrinted>
  <dcterms:created xsi:type="dcterms:W3CDTF">2020-05-21T06:43:02Z</dcterms:created>
  <dcterms:modified xsi:type="dcterms:W3CDTF">2026-05-19T02:38:51Z</dcterms:modified>
</cp:coreProperties>
</file>